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192.168.255.102\分析作業用\■■分析係納品フォルダ\202211_大阪府後期高齢者医療広域連合_医療費分析\07_納品物(清書)\清書チェック依頼①_ver.1.0.3\"/>
    </mc:Choice>
  </mc:AlternateContent>
  <xr:revisionPtr revIDLastSave="0" documentId="13_ncr:1_{286009F9-BBE0-461A-AD99-631FE4887A1E}" xr6:coauthVersionLast="36" xr6:coauthVersionMax="36" xr10:uidLastSave="{00000000-0000-0000-0000-000000000000}"/>
  <bookViews>
    <workbookView xWindow="0" yWindow="0" windowWidth="13650" windowHeight="10920" tabRatio="848" xr2:uid="{00000000-000D-0000-FFFF-FFFF00000000}"/>
  </bookViews>
  <sheets>
    <sheet name="件数及び割合" sheetId="18" r:id="rId1"/>
    <sheet name="年齢階層別_件数及び割合" sheetId="51" r:id="rId2"/>
    <sheet name="男女別_件数及び割合" sheetId="52" r:id="rId3"/>
    <sheet name="地区別_件数及び割合" sheetId="23" r:id="rId4"/>
    <sheet name="地区別_高額レセ件数割合グラフ" sheetId="35" r:id="rId5"/>
    <sheet name="地区別_高額レセ件数割合MAP" sheetId="47" r:id="rId6"/>
    <sheet name="地区別_高額レセ医療費割合グラフ" sheetId="44" r:id="rId7"/>
    <sheet name="地区別_高額レセ医療費割合MAP" sheetId="48" r:id="rId8"/>
    <sheet name="市区町村別_件数及び割合" sheetId="22" r:id="rId9"/>
    <sheet name="市区町村別_高額レセ件数割合グラフ" sheetId="45" r:id="rId10"/>
    <sheet name="市区町村別_高額レセ件数割合MAP" sheetId="49" r:id="rId11"/>
    <sheet name="市区町村別_高額レセ医療費割合グラフ" sheetId="46" r:id="rId12"/>
    <sheet name="市区町村別_高額レセ医療費割合MAP" sheetId="50" r:id="rId13"/>
    <sheet name="年齢階層別_医療費" sheetId="19" r:id="rId14"/>
    <sheet name="男女別_医療費" sheetId="55" r:id="rId15"/>
    <sheet name="地区別_医療費" sheetId="37" r:id="rId16"/>
    <sheet name="市区町村別_医療費" sheetId="1" r:id="rId17"/>
    <sheet name="年齢階層別_患者数" sheetId="20" r:id="rId18"/>
    <sheet name="男女別_患者数" sheetId="56" r:id="rId19"/>
    <sheet name="地区別_患者数" sheetId="26" r:id="rId20"/>
    <sheet name="市区町村別_患者数" sheetId="25" r:id="rId21"/>
    <sheet name="年齢階層別_レセプト件数" sheetId="21" r:id="rId22"/>
    <sheet name="男女別_レセプト件数" sheetId="59" r:id="rId23"/>
    <sheet name="地区別_レセプト件数" sheetId="28" r:id="rId24"/>
    <sheet name="市区町村別_レセプト件数" sheetId="27" r:id="rId25"/>
    <sheet name="高額レセ疾病傾向(患者一人当たり医療費順)" sheetId="29" r:id="rId26"/>
    <sheet name="地区別_高額レセ疾病傾向(患者一人当たり医療費順)" sheetId="33" r:id="rId27"/>
    <sheet name="市区町村別_高額レセ疾病傾向(患者一人当たり医療費順)" sheetId="31" r:id="rId28"/>
    <sheet name="高額レセ疾病傾向(患者数順)" sheetId="30" r:id="rId29"/>
    <sheet name="地区別_高額レセ疾病傾向(患者数順)" sheetId="34" r:id="rId30"/>
    <sheet name="市区町村別_高額レセ疾病傾向(患者数順)" sheetId="38" r:id="rId31"/>
    <sheet name="地区別_高額レセ疾病傾向(一人当たり医療費順)(地区基準)" sheetId="40" r:id="rId32"/>
    <sheet name="市区町村別_高額レセ疾病傾向(一人当たり医療費順)(市区町村)" sheetId="42" r:id="rId33"/>
    <sheet name="地区別_高額レセ疾病傾向(患者数順)(地区基準)" sheetId="41" r:id="rId34"/>
    <sheet name="市区町村別_高額レセ疾病傾向(患者数順)(市区町村基準)" sheetId="43" r:id="rId35"/>
  </sheets>
  <definedNames>
    <definedName name="_xlnm._FilterDatabase" localSheetId="12" hidden="1">市区町村別_高額レセ医療費割合MAP!$A$6:$P$6</definedName>
    <definedName name="_xlnm._FilterDatabase" localSheetId="10" hidden="1">市区町村別_高額レセ件数割合MAP!$A$6:$P$6</definedName>
    <definedName name="_xlnm._FilterDatabase" localSheetId="32" hidden="1">'市区町村別_高額レセ疾病傾向(一人当たり医療費順)(市区町村)'!$I$4:$K$4</definedName>
    <definedName name="_xlnm._FilterDatabase" localSheetId="27" hidden="1">'市区町村別_高額レセ疾病傾向(患者一人当たり医療費順)'!$A$4:$L$385</definedName>
    <definedName name="_xlnm._FilterDatabase" localSheetId="30" hidden="1">'市区町村別_高額レセ疾病傾向(患者数順)'!$I$4:$K$4</definedName>
    <definedName name="_xlnm._FilterDatabase" localSheetId="34" hidden="1">'市区町村別_高額レセ疾病傾向(患者数順)(市区町村基準)'!$I$4:$K$4</definedName>
    <definedName name="_xlnm._FilterDatabase" localSheetId="31" hidden="1">'地区別_高額レセ疾病傾向(一人当たり医療費順)(地区基準)'!$I$4:$K$4</definedName>
    <definedName name="_xlnm._FilterDatabase" localSheetId="29" hidden="1">'地区別_高額レセ疾病傾向(患者数順)'!$I$4:$K$4</definedName>
    <definedName name="_xlnm._FilterDatabase" localSheetId="33" hidden="1">'地区別_高額レセ疾病傾向(患者数順)(地区基準)'!$I$4:$K$4</definedName>
    <definedName name="_Order1" hidden="1">255</definedName>
    <definedName name="_xlnm.Print_Area" localSheetId="0">件数及び割合!$A$1:$T$50</definedName>
    <definedName name="_xlnm.Print_Area" localSheetId="25">'高額レセ疾病傾向(患者一人当たり医療費順)'!$A$1:$K$32</definedName>
    <definedName name="_xlnm.Print_Area" localSheetId="28">'高額レセ疾病傾向(患者数順)'!$A$1:$K$32</definedName>
    <definedName name="_xlnm.Print_Area" localSheetId="20">市区町村別_患者数!$A$1:$AX$80</definedName>
    <definedName name="_xlnm.Print_Area" localSheetId="8">市区町村別_件数及び割合!$A$1:$J$80</definedName>
    <definedName name="_xlnm.Print_Area" localSheetId="12">市区町村別_高額レセ医療費割合MAP!$A$1:$O$84</definedName>
    <definedName name="_xlnm.Print_Area" localSheetId="11">市区町村別_高額レセ医療費割合グラフ!$A$1:$J$152</definedName>
    <definedName name="_xlnm.Print_Area" localSheetId="10">市区町村別_高額レセ件数割合MAP!$A$1:$O$84</definedName>
    <definedName name="_xlnm.Print_Area" localSheetId="9">市区町村別_高額レセ件数割合グラフ!$A$1:$J$152</definedName>
    <definedName name="_xlnm.Print_Area" localSheetId="32">'市区町村別_高額レセ疾病傾向(一人当たり医療費順)(市区町村)'!$A$1:$M$385</definedName>
    <definedName name="_xlnm.Print_Area" localSheetId="27">'市区町村別_高額レセ疾病傾向(患者一人当たり医療費順)'!$A$1:$M$385</definedName>
    <definedName name="_xlnm.Print_Area" localSheetId="30">'市区町村別_高額レセ疾病傾向(患者数順)'!$A$1:$M$385</definedName>
    <definedName name="_xlnm.Print_Area" localSheetId="34">'市区町村別_高額レセ疾病傾向(患者数順)(市区町村基準)'!$A$1:$M$385</definedName>
    <definedName name="_xlnm.Print_Area" localSheetId="22">男女別_レセプト件数!$A$1:$F$6</definedName>
    <definedName name="_xlnm.Print_Area" localSheetId="14">男女別_医療費!$A$1:$F$6</definedName>
    <definedName name="_xlnm.Print_Area" localSheetId="18">男女別_患者数!$A$1:$H$6</definedName>
    <definedName name="_xlnm.Print_Area" localSheetId="2">男女別_件数及び割合!$A$1:$I$8</definedName>
    <definedName name="_xlnm.Print_Area" localSheetId="19">地区別_患者数!$A$1:$AX$14</definedName>
    <definedName name="_xlnm.Print_Area" localSheetId="3">地区別_件数及び割合!$A$1:$J$14</definedName>
    <definedName name="_xlnm.Print_Area" localSheetId="7">地区別_高額レセ医療費割合MAP!$A$1:$O$84</definedName>
    <definedName name="_xlnm.Print_Area" localSheetId="6">地区別_高額レセ医療費割合グラフ!$A$1:$J$77</definedName>
    <definedName name="_xlnm.Print_Area" localSheetId="5">地区別_高額レセ件数割合MAP!$A$1:$O$84</definedName>
    <definedName name="_xlnm.Print_Area" localSheetId="4">地区別_高額レセ件数割合グラフ!$A$1:$J$77</definedName>
    <definedName name="_xlnm.Print_Area" localSheetId="31">'地区別_高額レセ疾病傾向(一人当たり医療費順)(地区基準)'!$A$1:$M$55</definedName>
    <definedName name="_xlnm.Print_Area" localSheetId="26">'地区別_高額レセ疾病傾向(患者一人当たり医療費順)'!$A$1:$M$55</definedName>
    <definedName name="_xlnm.Print_Area" localSheetId="29">'地区別_高額レセ疾病傾向(患者数順)'!$A$1:$M$55</definedName>
    <definedName name="_xlnm.Print_Area" localSheetId="33">'地区別_高額レセ疾病傾向(患者数順)(地区基準)'!$A$1:$M$55</definedName>
    <definedName name="_xlnm.Print_Area" localSheetId="21">年齢階層別_レセプト件数!$A$1:$F$15</definedName>
    <definedName name="_xlnm.Print_Area" localSheetId="13">年齢階層別_医療費!$A$1:$F$15</definedName>
    <definedName name="_xlnm.Print_Area" localSheetId="17">年齢階層別_患者数!$A$1:$H$15</definedName>
    <definedName name="_xlnm.Print_Area" localSheetId="1">年齢階層別_件数及び割合!$A$1:$I$19</definedName>
    <definedName name="_xlnm.Print_Titles" localSheetId="28">'高額レセ疾病傾向(患者数順)'!$1:$6</definedName>
    <definedName name="_xlnm.Print_Titles" localSheetId="20">市区町村別_患者数!$A:$C,市区町村別_患者数!$1:$5</definedName>
    <definedName name="_xlnm.Print_Titles" localSheetId="8">市区町村別_件数及び割合!$1:$5</definedName>
    <definedName name="_xlnm.Print_Titles" localSheetId="32">'市区町村別_高額レセ疾病傾向(一人当たり医療費順)(市区町村)'!$1:$4</definedName>
    <definedName name="_xlnm.Print_Titles" localSheetId="27">'市区町村別_高額レセ疾病傾向(患者一人当たり医療費順)'!$1:$4</definedName>
    <definedName name="_xlnm.Print_Titles" localSheetId="30">'市区町村別_高額レセ疾病傾向(患者数順)'!$1:$4</definedName>
    <definedName name="_xlnm.Print_Titles" localSheetId="34">'市区町村別_高額レセ疾病傾向(患者数順)(市区町村基準)'!$1:$4</definedName>
    <definedName name="_xlnm.Print_Titles" localSheetId="19">地区別_患者数!$A:$C,地区別_患者数!$1:$5</definedName>
    <definedName name="_xlnm.Print_Titles" localSheetId="31">'地区別_高額レセ疾病傾向(一人当たり医療費順)(地区基準)'!$1:$4</definedName>
    <definedName name="_xlnm.Print_Titles" localSheetId="26">'地区別_高額レセ疾病傾向(患者一人当たり医療費順)'!$1:$4</definedName>
    <definedName name="_xlnm.Print_Titles" localSheetId="29">'地区別_高額レセ疾病傾向(患者数順)'!$1:$4</definedName>
    <definedName name="_xlnm.Print_Titles" localSheetId="33">'地区別_高額レセ疾病傾向(患者数順)(地区基準)'!$1:$4</definedName>
  </definedNames>
  <calcPr calcId="191029"/>
</workbook>
</file>

<file path=xl/calcChain.xml><?xml version="1.0" encoding="utf-8"?>
<calcChain xmlns="http://schemas.openxmlformats.org/spreadsheetml/2006/main">
  <c r="M374" i="43" l="1"/>
  <c r="M373" i="43"/>
  <c r="M372" i="43"/>
  <c r="M371" i="43"/>
  <c r="M370" i="43"/>
  <c r="M369" i="43"/>
  <c r="M368" i="43"/>
  <c r="M367" i="43"/>
  <c r="M366" i="43"/>
  <c r="M365" i="43"/>
  <c r="M364" i="43"/>
  <c r="M363" i="43"/>
  <c r="M362" i="43"/>
  <c r="M361" i="43"/>
  <c r="M360" i="43"/>
  <c r="M359" i="43"/>
  <c r="M358" i="43"/>
  <c r="M357" i="43"/>
  <c r="M356" i="43"/>
  <c r="M355" i="43"/>
  <c r="M354" i="43"/>
  <c r="M353" i="43"/>
  <c r="M352" i="43"/>
  <c r="M351" i="43"/>
  <c r="M350" i="43"/>
  <c r="M349" i="43"/>
  <c r="M348" i="43"/>
  <c r="M347" i="43"/>
  <c r="M346" i="43"/>
  <c r="M345" i="43"/>
  <c r="M344" i="43"/>
  <c r="M343" i="43"/>
  <c r="M342" i="43"/>
  <c r="M341" i="43"/>
  <c r="M340" i="43"/>
  <c r="M339" i="43"/>
  <c r="M338" i="43"/>
  <c r="M337" i="43"/>
  <c r="M336" i="43"/>
  <c r="M335" i="43"/>
  <c r="M334" i="43"/>
  <c r="M333" i="43"/>
  <c r="M332" i="43"/>
  <c r="M331" i="43"/>
  <c r="M330" i="43"/>
  <c r="M329" i="43"/>
  <c r="M328" i="43"/>
  <c r="M327" i="43"/>
  <c r="M326" i="43"/>
  <c r="M325" i="43"/>
  <c r="M324" i="43"/>
  <c r="M323" i="43"/>
  <c r="M322" i="43"/>
  <c r="M321" i="43"/>
  <c r="M320" i="43"/>
  <c r="M319" i="43"/>
  <c r="M318" i="43"/>
  <c r="M317" i="43"/>
  <c r="M316" i="43"/>
  <c r="M315" i="43"/>
  <c r="M314" i="43"/>
  <c r="M313" i="43"/>
  <c r="M312" i="43"/>
  <c r="M311" i="43"/>
  <c r="M310" i="43"/>
  <c r="M309" i="43"/>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6" i="43"/>
  <c r="M275" i="43"/>
  <c r="M274" i="43"/>
  <c r="M273" i="43"/>
  <c r="M272" i="43"/>
  <c r="M271" i="43"/>
  <c r="M270" i="43"/>
  <c r="M269" i="43"/>
  <c r="M268" i="43"/>
  <c r="M267" i="43"/>
  <c r="M266" i="43"/>
  <c r="M265" i="43"/>
  <c r="M264" i="43"/>
  <c r="M263" i="43"/>
  <c r="M262" i="43"/>
  <c r="M261" i="43"/>
  <c r="M260" i="43"/>
  <c r="M259" i="43"/>
  <c r="M258" i="43"/>
  <c r="M257" i="43"/>
  <c r="M256" i="43"/>
  <c r="M255" i="43"/>
  <c r="M254" i="43"/>
  <c r="M253" i="43"/>
  <c r="M252" i="43"/>
  <c r="M251" i="43"/>
  <c r="M250" i="43"/>
  <c r="M249" i="43"/>
  <c r="M248" i="43"/>
  <c r="M247" i="43"/>
  <c r="M246" i="43"/>
  <c r="M245" i="43"/>
  <c r="M244" i="43"/>
  <c r="M243" i="43"/>
  <c r="M242" i="43"/>
  <c r="M241" i="43"/>
  <c r="M240" i="43"/>
  <c r="M239" i="43"/>
  <c r="M238" i="43"/>
  <c r="M237" i="43"/>
  <c r="M236" i="43"/>
  <c r="M235" i="43"/>
  <c r="M234" i="43"/>
  <c r="M233" i="43"/>
  <c r="M232" i="43"/>
  <c r="M231" i="43"/>
  <c r="M230" i="43"/>
  <c r="M229" i="43"/>
  <c r="M228" i="43"/>
  <c r="M227" i="43"/>
  <c r="M226" i="43"/>
  <c r="M225" i="43"/>
  <c r="M224" i="43"/>
  <c r="M223" i="43"/>
  <c r="M222" i="43"/>
  <c r="M221" i="43"/>
  <c r="M220" i="43"/>
  <c r="M219" i="43"/>
  <c r="M218" i="43"/>
  <c r="M217" i="43"/>
  <c r="M216" i="43"/>
  <c r="M215" i="43"/>
  <c r="M214" i="43"/>
  <c r="M213" i="43"/>
  <c r="M212" i="43"/>
  <c r="M211" i="43"/>
  <c r="M210" i="43"/>
  <c r="M209" i="43"/>
  <c r="M208" i="43"/>
  <c r="M207" i="43"/>
  <c r="M206" i="43"/>
  <c r="M205" i="43"/>
  <c r="M204" i="43"/>
  <c r="M203" i="43"/>
  <c r="M202" i="43"/>
  <c r="M201" i="43"/>
  <c r="M200" i="43"/>
  <c r="M199" i="43"/>
  <c r="M198" i="43"/>
  <c r="M197" i="43"/>
  <c r="M196" i="43"/>
  <c r="M195" i="43"/>
  <c r="M194" i="43"/>
  <c r="M193" i="43"/>
  <c r="M192" i="43"/>
  <c r="M191" i="43"/>
  <c r="M190" i="43"/>
  <c r="M189" i="43"/>
  <c r="M188" i="43"/>
  <c r="M187" i="43"/>
  <c r="M186" i="43"/>
  <c r="M185" i="43"/>
  <c r="M184" i="43"/>
  <c r="M183" i="43"/>
  <c r="M182" i="43"/>
  <c r="M181" i="43"/>
  <c r="M180" i="43"/>
  <c r="M179" i="43"/>
  <c r="M178" i="43"/>
  <c r="M177" i="43"/>
  <c r="M176" i="43"/>
  <c r="M175" i="43"/>
  <c r="M174" i="43"/>
  <c r="M173" i="43"/>
  <c r="M172" i="43"/>
  <c r="M171" i="43"/>
  <c r="M170" i="43"/>
  <c r="M169" i="43"/>
  <c r="M168" i="43"/>
  <c r="M167" i="43"/>
  <c r="M166" i="43"/>
  <c r="M165" i="43"/>
  <c r="M164" i="43"/>
  <c r="M163" i="43"/>
  <c r="M162" i="43"/>
  <c r="M161" i="43"/>
  <c r="M160" i="43"/>
  <c r="M159" i="43"/>
  <c r="M158" i="43"/>
  <c r="M157" i="43"/>
  <c r="M156" i="43"/>
  <c r="M155" i="43"/>
  <c r="M154" i="43"/>
  <c r="M153" i="43"/>
  <c r="M152" i="43"/>
  <c r="M151" i="43"/>
  <c r="M150" i="43"/>
  <c r="M149" i="43"/>
  <c r="M148" i="43"/>
  <c r="M147" i="43"/>
  <c r="M146" i="43"/>
  <c r="M145" i="43"/>
  <c r="M144" i="43"/>
  <c r="M143" i="43"/>
  <c r="M142" i="43"/>
  <c r="M141" i="43"/>
  <c r="M140" i="43"/>
  <c r="M139" i="43"/>
  <c r="M138" i="43"/>
  <c r="M137" i="43"/>
  <c r="M136" i="43"/>
  <c r="M135" i="43"/>
  <c r="M134" i="43"/>
  <c r="M133" i="43"/>
  <c r="M132" i="43"/>
  <c r="M131" i="43"/>
  <c r="M130" i="43"/>
  <c r="M129" i="43"/>
  <c r="M128" i="43"/>
  <c r="M127" i="43"/>
  <c r="M126" i="43"/>
  <c r="M125" i="43"/>
  <c r="M121" i="43"/>
  <c r="M117" i="43"/>
  <c r="M113" i="43"/>
  <c r="M107" i="43"/>
  <c r="M101" i="43"/>
  <c r="M96" i="43"/>
  <c r="M92" i="43"/>
  <c r="M87" i="43"/>
  <c r="M82" i="43"/>
  <c r="M77" i="43"/>
  <c r="M71" i="43"/>
  <c r="M68" i="43"/>
  <c r="M63" i="43"/>
  <c r="M57" i="43"/>
  <c r="M52" i="43"/>
  <c r="M47" i="43"/>
  <c r="M42" i="43"/>
  <c r="M35" i="43"/>
  <c r="M31" i="43"/>
  <c r="M27" i="43"/>
  <c r="M21" i="43"/>
  <c r="M5" i="43"/>
  <c r="M124" i="43"/>
  <c r="M123" i="43"/>
  <c r="M122" i="43"/>
  <c r="M120" i="43"/>
  <c r="M119" i="43"/>
  <c r="M118" i="43"/>
  <c r="M116" i="43"/>
  <c r="M115" i="43"/>
  <c r="M114" i="43"/>
  <c r="M112" i="43"/>
  <c r="M111" i="43"/>
  <c r="M110" i="43"/>
  <c r="M109" i="43"/>
  <c r="M108" i="43"/>
  <c r="M106" i="43"/>
  <c r="M105" i="43"/>
  <c r="M104" i="43"/>
  <c r="M103" i="43"/>
  <c r="M102" i="43"/>
  <c r="M100" i="43"/>
  <c r="M99" i="43"/>
  <c r="M98" i="43"/>
  <c r="M97" i="43"/>
  <c r="M95" i="43"/>
  <c r="M94" i="43"/>
  <c r="M93" i="43"/>
  <c r="M91" i="43"/>
  <c r="M90" i="43"/>
  <c r="M89" i="43"/>
  <c r="M88" i="43"/>
  <c r="M86" i="43"/>
  <c r="M85" i="43"/>
  <c r="M84" i="43"/>
  <c r="M83" i="43"/>
  <c r="M81" i="43"/>
  <c r="M80" i="43"/>
  <c r="M79" i="43"/>
  <c r="M78" i="43"/>
  <c r="M76" i="43"/>
  <c r="M75" i="43"/>
  <c r="M74" i="43"/>
  <c r="M73" i="43"/>
  <c r="M72" i="43"/>
  <c r="M70" i="43"/>
  <c r="M69" i="43"/>
  <c r="M67" i="43"/>
  <c r="M66" i="43"/>
  <c r="M65" i="43"/>
  <c r="M64" i="43"/>
  <c r="M62" i="43"/>
  <c r="M61" i="43"/>
  <c r="M60" i="43"/>
  <c r="M59" i="43"/>
  <c r="M58" i="43"/>
  <c r="M56" i="43"/>
  <c r="M55" i="43"/>
  <c r="M54" i="43"/>
  <c r="M53" i="43"/>
  <c r="M51" i="43"/>
  <c r="M50" i="43"/>
  <c r="M49" i="43"/>
  <c r="M48" i="43"/>
  <c r="M46" i="43"/>
  <c r="M45" i="43"/>
  <c r="M44" i="43"/>
  <c r="M43" i="43"/>
  <c r="M41" i="43"/>
  <c r="M40" i="43"/>
  <c r="M39" i="43"/>
  <c r="M38" i="43"/>
  <c r="M37" i="43"/>
  <c r="M36" i="43"/>
  <c r="M34" i="43"/>
  <c r="M33" i="43"/>
  <c r="M32" i="43"/>
  <c r="M30" i="43"/>
  <c r="M29" i="43"/>
  <c r="M28" i="43"/>
  <c r="M26" i="43"/>
  <c r="M25" i="43"/>
  <c r="M24" i="43"/>
  <c r="M23" i="43"/>
  <c r="M22" i="43"/>
  <c r="M20" i="43"/>
  <c r="M19" i="43"/>
  <c r="M18" i="43"/>
  <c r="M17" i="43"/>
  <c r="M16" i="43"/>
  <c r="M15" i="43"/>
  <c r="M14" i="43"/>
  <c r="M13" i="43"/>
  <c r="M12" i="43"/>
  <c r="M11" i="43"/>
  <c r="M10" i="43"/>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M10" i="41"/>
  <c r="M374" i="42"/>
  <c r="M373" i="42"/>
  <c r="M372" i="42"/>
  <c r="M371" i="42"/>
  <c r="M370" i="42"/>
  <c r="M369" i="42"/>
  <c r="M368" i="42"/>
  <c r="M367" i="42"/>
  <c r="M366" i="42"/>
  <c r="M365" i="42"/>
  <c r="M364" i="42"/>
  <c r="M363" i="42"/>
  <c r="M362" i="42"/>
  <c r="M361" i="42"/>
  <c r="M360" i="42"/>
  <c r="M359" i="42"/>
  <c r="M358" i="42"/>
  <c r="M357" i="42"/>
  <c r="M356" i="42"/>
  <c r="M355" i="42"/>
  <c r="M354" i="42"/>
  <c r="M353" i="42"/>
  <c r="M352" i="42"/>
  <c r="M351" i="42"/>
  <c r="M350" i="42"/>
  <c r="M349" i="42"/>
  <c r="M348" i="42"/>
  <c r="M347" i="42"/>
  <c r="M346" i="42"/>
  <c r="M345" i="42"/>
  <c r="M344" i="42"/>
  <c r="M343" i="42"/>
  <c r="M342" i="42"/>
  <c r="M341" i="42"/>
  <c r="M340" i="42"/>
  <c r="M339" i="42"/>
  <c r="M338" i="42"/>
  <c r="M337" i="42"/>
  <c r="M336" i="42"/>
  <c r="M335" i="42"/>
  <c r="M334" i="42"/>
  <c r="M333" i="42"/>
  <c r="M332" i="42"/>
  <c r="M331" i="42"/>
  <c r="M330" i="42"/>
  <c r="M329" i="42"/>
  <c r="M328" i="42"/>
  <c r="M327" i="42"/>
  <c r="M326" i="42"/>
  <c r="M325" i="42"/>
  <c r="M324" i="42"/>
  <c r="M323" i="42"/>
  <c r="M322" i="42"/>
  <c r="M321" i="42"/>
  <c r="M320" i="42"/>
  <c r="M319" i="42"/>
  <c r="M318" i="42"/>
  <c r="M317" i="42"/>
  <c r="M316" i="42"/>
  <c r="M315" i="42"/>
  <c r="M314" i="42"/>
  <c r="M313" i="42"/>
  <c r="M312" i="42"/>
  <c r="M311" i="42"/>
  <c r="M310" i="42"/>
  <c r="M309" i="42"/>
  <c r="M308" i="42"/>
  <c r="M307" i="42"/>
  <c r="M306" i="42"/>
  <c r="M305" i="42"/>
  <c r="M304" i="42"/>
  <c r="M303" i="42"/>
  <c r="M302" i="42"/>
  <c r="M301" i="42"/>
  <c r="M300" i="42"/>
  <c r="M299" i="42"/>
  <c r="M298" i="42"/>
  <c r="M297" i="42"/>
  <c r="M296" i="42"/>
  <c r="M295" i="42"/>
  <c r="M294" i="42"/>
  <c r="M293" i="42"/>
  <c r="M292" i="42"/>
  <c r="M291" i="42"/>
  <c r="M290" i="42"/>
  <c r="M289" i="42"/>
  <c r="M288" i="42"/>
  <c r="M287" i="42"/>
  <c r="M286" i="42"/>
  <c r="M285" i="42"/>
  <c r="M284" i="42"/>
  <c r="M283" i="42"/>
  <c r="M282" i="42"/>
  <c r="M281" i="42"/>
  <c r="M280" i="42"/>
  <c r="M279" i="42"/>
  <c r="M278" i="42"/>
  <c r="M277" i="42"/>
  <c r="M276" i="42"/>
  <c r="M275" i="42"/>
  <c r="M274" i="42"/>
  <c r="M273" i="42"/>
  <c r="M272" i="42"/>
  <c r="M271" i="42"/>
  <c r="M270" i="42"/>
  <c r="M269" i="42"/>
  <c r="M268" i="42"/>
  <c r="M267" i="42"/>
  <c r="M266" i="42"/>
  <c r="M265" i="42"/>
  <c r="M264" i="42"/>
  <c r="M263" i="42"/>
  <c r="M262" i="42"/>
  <c r="M261" i="42"/>
  <c r="M260" i="42"/>
  <c r="M259" i="42"/>
  <c r="M258" i="42"/>
  <c r="M257" i="42"/>
  <c r="M256" i="42"/>
  <c r="M255" i="42"/>
  <c r="M254" i="42"/>
  <c r="M253" i="42"/>
  <c r="M252" i="42"/>
  <c r="M251" i="42"/>
  <c r="M250" i="42"/>
  <c r="M249" i="42"/>
  <c r="M248" i="42"/>
  <c r="M247" i="42"/>
  <c r="M246" i="42"/>
  <c r="M245" i="42"/>
  <c r="M244" i="42"/>
  <c r="M243" i="42"/>
  <c r="M242" i="42"/>
  <c r="M241" i="42"/>
  <c r="M240" i="42"/>
  <c r="M239" i="42"/>
  <c r="M238" i="42"/>
  <c r="M237" i="42"/>
  <c r="M236" i="42"/>
  <c r="M235" i="42"/>
  <c r="M234" i="42"/>
  <c r="M233" i="42"/>
  <c r="M232" i="42"/>
  <c r="M231" i="42"/>
  <c r="M230" i="42"/>
  <c r="M229" i="42"/>
  <c r="M228" i="42"/>
  <c r="M227" i="42"/>
  <c r="M226" i="42"/>
  <c r="M225" i="42"/>
  <c r="M224" i="42"/>
  <c r="M223" i="42"/>
  <c r="M222" i="42"/>
  <c r="M221" i="42"/>
  <c r="M220" i="42"/>
  <c r="M219" i="42"/>
  <c r="M218" i="42"/>
  <c r="M217" i="42"/>
  <c r="M216" i="42"/>
  <c r="M215" i="42"/>
  <c r="M214" i="42"/>
  <c r="M213" i="42"/>
  <c r="M212" i="42"/>
  <c r="M211" i="42"/>
  <c r="M210" i="42"/>
  <c r="M209" i="42"/>
  <c r="M208" i="42"/>
  <c r="M207" i="42"/>
  <c r="M206" i="42"/>
  <c r="M205" i="42"/>
  <c r="M204" i="42"/>
  <c r="M203" i="42"/>
  <c r="M202" i="42"/>
  <c r="M201" i="42"/>
  <c r="M200" i="42"/>
  <c r="M199" i="42"/>
  <c r="M198" i="42"/>
  <c r="M197" i="42"/>
  <c r="M196" i="42"/>
  <c r="M195" i="42"/>
  <c r="M194" i="42"/>
  <c r="M193" i="42"/>
  <c r="M192" i="42"/>
  <c r="M191" i="42"/>
  <c r="M190" i="42"/>
  <c r="M189" i="42"/>
  <c r="M188" i="42"/>
  <c r="M187" i="42"/>
  <c r="M186" i="42"/>
  <c r="M185" i="42"/>
  <c r="M184" i="42"/>
  <c r="M183" i="42"/>
  <c r="M182" i="42"/>
  <c r="M181" i="42"/>
  <c r="M180" i="42"/>
  <c r="M179" i="42"/>
  <c r="M178" i="42"/>
  <c r="M177" i="42"/>
  <c r="M176" i="42"/>
  <c r="M175" i="42"/>
  <c r="M174" i="42"/>
  <c r="M173" i="42"/>
  <c r="M172" i="42"/>
  <c r="M171" i="42"/>
  <c r="M170" i="42"/>
  <c r="M169" i="42"/>
  <c r="M168" i="42"/>
  <c r="M167" i="42"/>
  <c r="M166" i="42"/>
  <c r="M165" i="42"/>
  <c r="M164" i="42"/>
  <c r="M163" i="42"/>
  <c r="M162" i="42"/>
  <c r="M161" i="42"/>
  <c r="M160" i="42"/>
  <c r="M159" i="42"/>
  <c r="M158" i="42"/>
  <c r="M157" i="42"/>
  <c r="M156" i="42"/>
  <c r="M155" i="42"/>
  <c r="M154" i="42"/>
  <c r="M153" i="42"/>
  <c r="M152" i="42"/>
  <c r="M151" i="42"/>
  <c r="M150" i="42"/>
  <c r="M149" i="42"/>
  <c r="M148" i="42"/>
  <c r="M147" i="42"/>
  <c r="M146" i="42"/>
  <c r="M145" i="42"/>
  <c r="M144" i="42"/>
  <c r="M143" i="42"/>
  <c r="M142" i="42"/>
  <c r="M141" i="42"/>
  <c r="M140" i="42"/>
  <c r="M139" i="42"/>
  <c r="M138" i="42"/>
  <c r="M137" i="42"/>
  <c r="M136" i="42"/>
  <c r="M135" i="42"/>
  <c r="M134" i="42"/>
  <c r="M133" i="42"/>
  <c r="M132" i="42"/>
  <c r="M131" i="42"/>
  <c r="M130" i="42"/>
  <c r="M129" i="42"/>
  <c r="M128" i="42"/>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100" i="42"/>
  <c r="M99" i="42"/>
  <c r="M98" i="42"/>
  <c r="M97" i="42"/>
  <c r="M96" i="42"/>
  <c r="M95" i="42"/>
  <c r="M94" i="42"/>
  <c r="M93" i="42"/>
  <c r="M92" i="42"/>
  <c r="M91" i="42"/>
  <c r="M90" i="42"/>
  <c r="M89" i="42"/>
  <c r="M88" i="42"/>
  <c r="M87" i="42"/>
  <c r="M86" i="42"/>
  <c r="M85" i="42"/>
  <c r="M84" i="42"/>
  <c r="M83" i="42"/>
  <c r="M82" i="42"/>
  <c r="M81" i="42"/>
  <c r="M80" i="42"/>
  <c r="M79" i="42"/>
  <c r="M78" i="42"/>
  <c r="M77" i="42"/>
  <c r="M76" i="42"/>
  <c r="M75" i="42"/>
  <c r="M74" i="42"/>
  <c r="M73" i="42"/>
  <c r="M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 r="M11" i="42"/>
  <c r="M10" i="42"/>
  <c r="M44" i="40"/>
  <c r="M43" i="40"/>
  <c r="M42" i="40"/>
  <c r="M41" i="40"/>
  <c r="M40" i="40"/>
  <c r="M39" i="40"/>
  <c r="M38" i="40"/>
  <c r="M37" i="40"/>
  <c r="M36" i="40"/>
  <c r="M35" i="40"/>
  <c r="M34" i="40"/>
  <c r="M33" i="40"/>
  <c r="M32" i="40"/>
  <c r="M31" i="40"/>
  <c r="M30" i="40"/>
  <c r="M29" i="40"/>
  <c r="M28" i="40"/>
  <c r="M27" i="40"/>
  <c r="M26" i="40"/>
  <c r="M25" i="40"/>
  <c r="M24" i="40"/>
  <c r="M23" i="40"/>
  <c r="M22" i="40"/>
  <c r="M21" i="40"/>
  <c r="M20" i="40"/>
  <c r="M19" i="40"/>
  <c r="M18" i="40"/>
  <c r="M17" i="40"/>
  <c r="M16" i="40"/>
  <c r="M15" i="40"/>
  <c r="M14" i="40"/>
  <c r="M13" i="40"/>
  <c r="M12" i="40"/>
  <c r="M11" i="40"/>
  <c r="M10" i="40"/>
  <c r="M374" i="38"/>
  <c r="M373" i="38"/>
  <c r="M372" i="38"/>
  <c r="M371" i="38"/>
  <c r="M370" i="38"/>
  <c r="M369" i="38"/>
  <c r="M368" i="38"/>
  <c r="M367" i="38"/>
  <c r="M366" i="38"/>
  <c r="M365" i="38"/>
  <c r="M364" i="38"/>
  <c r="M363" i="38"/>
  <c r="M362" i="38"/>
  <c r="M361" i="38"/>
  <c r="M360" i="38"/>
  <c r="M359" i="38"/>
  <c r="M358" i="38"/>
  <c r="M357" i="38"/>
  <c r="M356" i="38"/>
  <c r="M355" i="38"/>
  <c r="M354" i="38"/>
  <c r="M353" i="38"/>
  <c r="M352" i="38"/>
  <c r="M351" i="38"/>
  <c r="M350" i="38"/>
  <c r="M349" i="38"/>
  <c r="M348" i="38"/>
  <c r="M347" i="38"/>
  <c r="M346" i="38"/>
  <c r="M345" i="38"/>
  <c r="M344" i="38"/>
  <c r="M343" i="38"/>
  <c r="M342" i="38"/>
  <c r="M341" i="38"/>
  <c r="M340" i="38"/>
  <c r="M339" i="38"/>
  <c r="M338" i="38"/>
  <c r="M337" i="38"/>
  <c r="M336" i="38"/>
  <c r="M335" i="38"/>
  <c r="M334" i="38"/>
  <c r="M333" i="38"/>
  <c r="M332" i="38"/>
  <c r="M331" i="38"/>
  <c r="M330" i="38"/>
  <c r="M329" i="38"/>
  <c r="M328" i="38"/>
  <c r="M327" i="38"/>
  <c r="M326" i="38"/>
  <c r="M325" i="38"/>
  <c r="M324" i="38"/>
  <c r="M323" i="38"/>
  <c r="M322" i="38"/>
  <c r="M321" i="38"/>
  <c r="M320" i="38"/>
  <c r="M319" i="38"/>
  <c r="M318" i="38"/>
  <c r="M317" i="38"/>
  <c r="M316" i="38"/>
  <c r="M315" i="38"/>
  <c r="M314" i="38"/>
  <c r="M313" i="38"/>
  <c r="M312" i="38"/>
  <c r="M311" i="38"/>
  <c r="M310" i="38"/>
  <c r="M309" i="38"/>
  <c r="M308" i="38"/>
  <c r="M307" i="38"/>
  <c r="M306" i="38"/>
  <c r="M305" i="38"/>
  <c r="M304" i="38"/>
  <c r="M303" i="38"/>
  <c r="M302" i="38"/>
  <c r="M301" i="38"/>
  <c r="M300" i="38"/>
  <c r="M299" i="38"/>
  <c r="M298" i="38"/>
  <c r="M297" i="38"/>
  <c r="M296" i="38"/>
  <c r="M295" i="38"/>
  <c r="M294" i="38"/>
  <c r="M293" i="38"/>
  <c r="M292" i="38"/>
  <c r="M291" i="38"/>
  <c r="M290" i="38"/>
  <c r="M289" i="38"/>
  <c r="M288" i="38"/>
  <c r="M287" i="38"/>
  <c r="M286" i="38"/>
  <c r="M285" i="38"/>
  <c r="M284" i="38"/>
  <c r="M283" i="38"/>
  <c r="M282" i="38"/>
  <c r="M281" i="38"/>
  <c r="M280" i="38"/>
  <c r="M279" i="38"/>
  <c r="M278" i="38"/>
  <c r="M277" i="38"/>
  <c r="M276" i="38"/>
  <c r="M275" i="38"/>
  <c r="M274" i="38"/>
  <c r="M273" i="38"/>
  <c r="M272" i="38"/>
  <c r="M271" i="38"/>
  <c r="M270" i="38"/>
  <c r="M269" i="38"/>
  <c r="M268" i="38"/>
  <c r="M267" i="38"/>
  <c r="M266" i="38"/>
  <c r="M265" i="38"/>
  <c r="M264" i="38"/>
  <c r="M263" i="38"/>
  <c r="M262" i="38"/>
  <c r="M261" i="38"/>
  <c r="M260" i="38"/>
  <c r="M259" i="38"/>
  <c r="M258" i="38"/>
  <c r="M257" i="38"/>
  <c r="M256" i="38"/>
  <c r="M255" i="38"/>
  <c r="M254" i="38"/>
  <c r="M253" i="38"/>
  <c r="M252" i="38"/>
  <c r="M251" i="38"/>
  <c r="M250" i="38"/>
  <c r="M249" i="38"/>
  <c r="M248" i="38"/>
  <c r="M247" i="38"/>
  <c r="M246" i="38"/>
  <c r="M245" i="38"/>
  <c r="M244" i="38"/>
  <c r="M243" i="38"/>
  <c r="M242" i="38"/>
  <c r="M241" i="38"/>
  <c r="M240" i="38"/>
  <c r="M239" i="38"/>
  <c r="M238" i="38"/>
  <c r="M237" i="38"/>
  <c r="M236" i="38"/>
  <c r="M235" i="38"/>
  <c r="M234" i="38"/>
  <c r="M233" i="38"/>
  <c r="M232" i="38"/>
  <c r="M231" i="38"/>
  <c r="M230" i="38"/>
  <c r="M229" i="38"/>
  <c r="M228" i="38"/>
  <c r="M227" i="38"/>
  <c r="M226" i="38"/>
  <c r="M225" i="38"/>
  <c r="M224" i="38"/>
  <c r="M223" i="38"/>
  <c r="M222" i="38"/>
  <c r="M221" i="38"/>
  <c r="M220" i="38"/>
  <c r="M219" i="38"/>
  <c r="M218" i="38"/>
  <c r="M217" i="38"/>
  <c r="M216" i="38"/>
  <c r="M215" i="38"/>
  <c r="M214" i="38"/>
  <c r="M213" i="38"/>
  <c r="M212" i="38"/>
  <c r="M211" i="38"/>
  <c r="M210" i="38"/>
  <c r="M209" i="38"/>
  <c r="M208" i="38"/>
  <c r="M207" i="38"/>
  <c r="M206" i="38"/>
  <c r="M205" i="38"/>
  <c r="M204" i="38"/>
  <c r="M203" i="38"/>
  <c r="M202" i="38"/>
  <c r="M201" i="38"/>
  <c r="M200" i="38"/>
  <c r="M199" i="38"/>
  <c r="M198" i="38"/>
  <c r="M197" i="38"/>
  <c r="M196" i="38"/>
  <c r="M195" i="38"/>
  <c r="M194" i="38"/>
  <c r="M193" i="38"/>
  <c r="M192" i="38"/>
  <c r="M191" i="38"/>
  <c r="M190" i="38"/>
  <c r="M189" i="38"/>
  <c r="M188" i="38"/>
  <c r="M187" i="38"/>
  <c r="M186" i="38"/>
  <c r="M185" i="38"/>
  <c r="M184" i="38"/>
  <c r="M183" i="38"/>
  <c r="M182" i="38"/>
  <c r="M181" i="38"/>
  <c r="M180" i="38"/>
  <c r="M179" i="38"/>
  <c r="M178" i="38"/>
  <c r="M177" i="38"/>
  <c r="M176" i="38"/>
  <c r="M175" i="38"/>
  <c r="M174" i="38"/>
  <c r="M173" i="38"/>
  <c r="M172" i="38"/>
  <c r="M171" i="38"/>
  <c r="M170" i="38"/>
  <c r="M169" i="38"/>
  <c r="M168" i="38"/>
  <c r="M167" i="38"/>
  <c r="M166" i="38"/>
  <c r="M165" i="38"/>
  <c r="M164" i="38"/>
  <c r="M163" i="38"/>
  <c r="M162" i="38"/>
  <c r="M161" i="38"/>
  <c r="M160" i="38"/>
  <c r="M159" i="38"/>
  <c r="M158" i="38"/>
  <c r="M157" i="38"/>
  <c r="M156" i="38"/>
  <c r="M155" i="38"/>
  <c r="M154" i="38"/>
  <c r="M153" i="38"/>
  <c r="M152" i="38"/>
  <c r="M151" i="38"/>
  <c r="M150" i="38"/>
  <c r="M149" i="38"/>
  <c r="M148" i="38"/>
  <c r="M147" i="38"/>
  <c r="M146" i="38"/>
  <c r="M145" i="38"/>
  <c r="M144" i="38"/>
  <c r="M143" i="38"/>
  <c r="M142" i="38"/>
  <c r="M141" i="38"/>
  <c r="M140" i="38"/>
  <c r="M139" i="38"/>
  <c r="M138" i="38"/>
  <c r="M137" i="38"/>
  <c r="M136" i="38"/>
  <c r="M135" i="38"/>
  <c r="M134" i="38"/>
  <c r="M133" i="38"/>
  <c r="M132" i="38"/>
  <c r="M131" i="38"/>
  <c r="M130" i="38"/>
  <c r="M129" i="38"/>
  <c r="M128" i="38"/>
  <c r="M127" i="38"/>
  <c r="M126" i="38"/>
  <c r="M125" i="38"/>
  <c r="M124" i="38"/>
  <c r="M123" i="38"/>
  <c r="M122" i="38"/>
  <c r="M121" i="38"/>
  <c r="M120" i="38"/>
  <c r="M119" i="38"/>
  <c r="M118" i="38"/>
  <c r="M117" i="38"/>
  <c r="M116" i="38"/>
  <c r="M115" i="38"/>
  <c r="M114" i="38"/>
  <c r="M113" i="38"/>
  <c r="M112" i="38"/>
  <c r="M111" i="38"/>
  <c r="M110" i="38"/>
  <c r="M109" i="38"/>
  <c r="M108" i="38"/>
  <c r="M107" i="38"/>
  <c r="M106" i="38"/>
  <c r="M105" i="38"/>
  <c r="M104" i="38"/>
  <c r="M103" i="38"/>
  <c r="M102" i="38"/>
  <c r="M101" i="38"/>
  <c r="M100" i="38"/>
  <c r="M99" i="38"/>
  <c r="M98" i="38"/>
  <c r="M97" i="38"/>
  <c r="M96" i="38"/>
  <c r="M95" i="38"/>
  <c r="M94" i="38"/>
  <c r="M93" i="38"/>
  <c r="M92" i="38"/>
  <c r="M91" i="38"/>
  <c r="M90" i="38"/>
  <c r="M89" i="38"/>
  <c r="M88" i="38"/>
  <c r="M87" i="38"/>
  <c r="M86" i="38"/>
  <c r="M85" i="38"/>
  <c r="M84" i="38"/>
  <c r="M83" i="38"/>
  <c r="M82" i="38"/>
  <c r="M81" i="38"/>
  <c r="M80" i="38"/>
  <c r="M79" i="38"/>
  <c r="M78" i="38"/>
  <c r="M77" i="38"/>
  <c r="M76" i="38"/>
  <c r="M75" i="38"/>
  <c r="M74" i="38"/>
  <c r="M73" i="38"/>
  <c r="M72" i="38"/>
  <c r="M71" i="38"/>
  <c r="M70" i="38"/>
  <c r="M69" i="38"/>
  <c r="M68" i="38"/>
  <c r="M67" i="38"/>
  <c r="M66" i="38"/>
  <c r="M65" i="38"/>
  <c r="M64" i="38"/>
  <c r="M63" i="38"/>
  <c r="M62" i="38"/>
  <c r="M61" i="38"/>
  <c r="M60" i="38"/>
  <c r="M59" i="38"/>
  <c r="M58" i="38"/>
  <c r="M57" i="38"/>
  <c r="M56" i="38"/>
  <c r="M55" i="38"/>
  <c r="M54" i="38"/>
  <c r="M53" i="38"/>
  <c r="M52" i="38"/>
  <c r="M51" i="38"/>
  <c r="M50" i="38"/>
  <c r="M49" i="38"/>
  <c r="M48" i="38"/>
  <c r="M47" i="38"/>
  <c r="M46" i="38"/>
  <c r="M45" i="38"/>
  <c r="M44" i="38"/>
  <c r="M43" i="38"/>
  <c r="M42" i="38"/>
  <c r="M41" i="38"/>
  <c r="M40" i="38"/>
  <c r="M39" i="38"/>
  <c r="M38" i="38"/>
  <c r="M37" i="38"/>
  <c r="M36" i="38"/>
  <c r="M35" i="38"/>
  <c r="M34" i="38"/>
  <c r="M33" i="38"/>
  <c r="M32" i="38"/>
  <c r="M31" i="38"/>
  <c r="M30" i="38"/>
  <c r="M29" i="38"/>
  <c r="M28" i="38"/>
  <c r="M27" i="38"/>
  <c r="M26" i="38"/>
  <c r="M25" i="38"/>
  <c r="M24" i="38"/>
  <c r="M23" i="38"/>
  <c r="M22" i="38"/>
  <c r="M21" i="38"/>
  <c r="M20" i="38"/>
  <c r="M19" i="38"/>
  <c r="M18" i="38"/>
  <c r="M17" i="38"/>
  <c r="M16" i="38"/>
  <c r="M15" i="38"/>
  <c r="M14" i="38"/>
  <c r="M13" i="38"/>
  <c r="M12" i="38"/>
  <c r="M11" i="38"/>
  <c r="M10" i="38"/>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43" l="1"/>
  <c r="M8" i="43"/>
  <c r="M7" i="43"/>
  <c r="M6" i="43"/>
  <c r="M9" i="41"/>
  <c r="M8" i="41"/>
  <c r="M7" i="41"/>
  <c r="M6" i="41"/>
  <c r="M5" i="41"/>
  <c r="M9" i="42"/>
  <c r="M8" i="42"/>
  <c r="M7" i="42"/>
  <c r="M6" i="42"/>
  <c r="M5" i="42"/>
  <c r="M9" i="40"/>
  <c r="M8" i="40"/>
  <c r="M7" i="40"/>
  <c r="M6" i="40"/>
  <c r="M5" i="40"/>
  <c r="M9" i="38"/>
  <c r="M8" i="38"/>
  <c r="M7" i="38"/>
  <c r="M6" i="38"/>
  <c r="M5" i="38"/>
  <c r="M9" i="34"/>
  <c r="M8" i="34"/>
  <c r="M7" i="34"/>
  <c r="M6" i="34"/>
  <c r="M5" i="34"/>
  <c r="K26" i="30"/>
  <c r="K25" i="30"/>
  <c r="K24" i="30"/>
  <c r="K23" i="30"/>
  <c r="K22" i="30"/>
  <c r="K21" i="30"/>
  <c r="K20" i="30"/>
  <c r="K19" i="30"/>
  <c r="K18" i="30"/>
  <c r="K17" i="30"/>
  <c r="K16" i="30"/>
  <c r="K15" i="30"/>
  <c r="K14" i="30"/>
  <c r="K13" i="30"/>
  <c r="K12" i="30"/>
  <c r="K11" i="30"/>
  <c r="K10" i="30"/>
  <c r="K9" i="30"/>
  <c r="K8" i="30"/>
  <c r="K7" i="30"/>
  <c r="K26" i="29"/>
  <c r="K25" i="29"/>
  <c r="K24" i="29"/>
  <c r="K23" i="29"/>
  <c r="K22" i="29"/>
  <c r="K21" i="29"/>
  <c r="K20" i="29"/>
  <c r="K19" i="29"/>
  <c r="K18" i="29"/>
  <c r="K17" i="29"/>
  <c r="K16" i="29"/>
  <c r="K15" i="29"/>
  <c r="K14" i="29"/>
  <c r="K13" i="29"/>
  <c r="K12" i="29"/>
  <c r="K11" i="29"/>
  <c r="K10" i="29"/>
  <c r="K9" i="29"/>
  <c r="K8" i="29"/>
  <c r="K7" i="29"/>
  <c r="AH79" i="27"/>
  <c r="AG79" i="27"/>
  <c r="AF79" i="27"/>
  <c r="AE79" i="27"/>
  <c r="AD79" i="27"/>
  <c r="AC79" i="27"/>
  <c r="AB79" i="27"/>
  <c r="AH78" i="27"/>
  <c r="AG78" i="27"/>
  <c r="AF78" i="27"/>
  <c r="AE78" i="27"/>
  <c r="AD78" i="27"/>
  <c r="AC78" i="27"/>
  <c r="AB78" i="27"/>
  <c r="AH77" i="27"/>
  <c r="AG77" i="27"/>
  <c r="AF77" i="27"/>
  <c r="AE77" i="27"/>
  <c r="AD77" i="27"/>
  <c r="AC77" i="27"/>
  <c r="AB77" i="27"/>
  <c r="AH76" i="27"/>
  <c r="AG76" i="27"/>
  <c r="AF76" i="27"/>
  <c r="AE76" i="27"/>
  <c r="AD76" i="27"/>
  <c r="AC76" i="27"/>
  <c r="AB76" i="27"/>
  <c r="AH75" i="27"/>
  <c r="AG75" i="27"/>
  <c r="AF75" i="27"/>
  <c r="AE75" i="27"/>
  <c r="AD75" i="27"/>
  <c r="AC75" i="27"/>
  <c r="AB75" i="27"/>
  <c r="AH74" i="27"/>
  <c r="AG74" i="27"/>
  <c r="AF74" i="27"/>
  <c r="AE74" i="27"/>
  <c r="AD74" i="27"/>
  <c r="AC74" i="27"/>
  <c r="AB74" i="27"/>
  <c r="AH73" i="27"/>
  <c r="AG73" i="27"/>
  <c r="AF73" i="27"/>
  <c r="AE73" i="27"/>
  <c r="AD73" i="27"/>
  <c r="AC73" i="27"/>
  <c r="AB73" i="27"/>
  <c r="AH72" i="27"/>
  <c r="AG72" i="27"/>
  <c r="AF72" i="27"/>
  <c r="AE72" i="27"/>
  <c r="AD72" i="27"/>
  <c r="AC72" i="27"/>
  <c r="AB72" i="27"/>
  <c r="AH71" i="27"/>
  <c r="AG71" i="27"/>
  <c r="AF71" i="27"/>
  <c r="AE71" i="27"/>
  <c r="AD71" i="27"/>
  <c r="AC71" i="27"/>
  <c r="AB71" i="27"/>
  <c r="AH70" i="27"/>
  <c r="AG70" i="27"/>
  <c r="AF70" i="27"/>
  <c r="AE70" i="27"/>
  <c r="AD70" i="27"/>
  <c r="AC70" i="27"/>
  <c r="AB70" i="27"/>
  <c r="AH69" i="27"/>
  <c r="AG69" i="27"/>
  <c r="AF69" i="27"/>
  <c r="AE69" i="27"/>
  <c r="AD69" i="27"/>
  <c r="AC69" i="27"/>
  <c r="AB69" i="27"/>
  <c r="AH68" i="27"/>
  <c r="AG68" i="27"/>
  <c r="AF68" i="27"/>
  <c r="AE68" i="27"/>
  <c r="AD68" i="27"/>
  <c r="AC68" i="27"/>
  <c r="AB68" i="27"/>
  <c r="AH67" i="27"/>
  <c r="AG67" i="27"/>
  <c r="AF67" i="27"/>
  <c r="AE67" i="27"/>
  <c r="AD67" i="27"/>
  <c r="AC67" i="27"/>
  <c r="AB67" i="27"/>
  <c r="AH66" i="27"/>
  <c r="AG66" i="27"/>
  <c r="AF66" i="27"/>
  <c r="AE66" i="27"/>
  <c r="AD66" i="27"/>
  <c r="AC66" i="27"/>
  <c r="AB66" i="27"/>
  <c r="AH65" i="27"/>
  <c r="AG65" i="27"/>
  <c r="AF65" i="27"/>
  <c r="AE65" i="27"/>
  <c r="AD65" i="27"/>
  <c r="AC65" i="27"/>
  <c r="AB65" i="27"/>
  <c r="AH64" i="27"/>
  <c r="AG64" i="27"/>
  <c r="AF64" i="27"/>
  <c r="AE64" i="27"/>
  <c r="AD64" i="27"/>
  <c r="AC64" i="27"/>
  <c r="AB64" i="27"/>
  <c r="AH63" i="27"/>
  <c r="AG63" i="27"/>
  <c r="AF63" i="27"/>
  <c r="AE63" i="27"/>
  <c r="AD63" i="27"/>
  <c r="AC63" i="27"/>
  <c r="AB63" i="27"/>
  <c r="AH62" i="27"/>
  <c r="AG62" i="27"/>
  <c r="AF62" i="27"/>
  <c r="AE62" i="27"/>
  <c r="AD62" i="27"/>
  <c r="AC62" i="27"/>
  <c r="AB62" i="27"/>
  <c r="AH61" i="27"/>
  <c r="AG61" i="27"/>
  <c r="AF61" i="27"/>
  <c r="AE61" i="27"/>
  <c r="AD61" i="27"/>
  <c r="AC61" i="27"/>
  <c r="AB61" i="27"/>
  <c r="AH60" i="27"/>
  <c r="AG60" i="27"/>
  <c r="AF60" i="27"/>
  <c r="AE60" i="27"/>
  <c r="AD60" i="27"/>
  <c r="AC60" i="27"/>
  <c r="AB60" i="27"/>
  <c r="AH59" i="27"/>
  <c r="AG59" i="27"/>
  <c r="AF59" i="27"/>
  <c r="AE59" i="27"/>
  <c r="AD59" i="27"/>
  <c r="AC59" i="27"/>
  <c r="AB59" i="27"/>
  <c r="AH58" i="27"/>
  <c r="AG58" i="27"/>
  <c r="AF58" i="27"/>
  <c r="AE58" i="27"/>
  <c r="AD58" i="27"/>
  <c r="AC58" i="27"/>
  <c r="AB58" i="27"/>
  <c r="AH57" i="27"/>
  <c r="AG57" i="27"/>
  <c r="AF57" i="27"/>
  <c r="AE57" i="27"/>
  <c r="AD57" i="27"/>
  <c r="AC57" i="27"/>
  <c r="AB57" i="27"/>
  <c r="AH56" i="27"/>
  <c r="AG56" i="27"/>
  <c r="AF56" i="27"/>
  <c r="AE56" i="27"/>
  <c r="AD56" i="27"/>
  <c r="AC56" i="27"/>
  <c r="AB56" i="27"/>
  <c r="AH55" i="27"/>
  <c r="AG55" i="27"/>
  <c r="AF55" i="27"/>
  <c r="AE55" i="27"/>
  <c r="AD55" i="27"/>
  <c r="AC55" i="27"/>
  <c r="AB55" i="27"/>
  <c r="AH54" i="27"/>
  <c r="AG54" i="27"/>
  <c r="AF54" i="27"/>
  <c r="AE54" i="27"/>
  <c r="AD54" i="27"/>
  <c r="AC54" i="27"/>
  <c r="AB54" i="27"/>
  <c r="AH53" i="27"/>
  <c r="AG53" i="27"/>
  <c r="AF53" i="27"/>
  <c r="AE53" i="27"/>
  <c r="AD53" i="27"/>
  <c r="AC53" i="27"/>
  <c r="AB53" i="27"/>
  <c r="AH52" i="27"/>
  <c r="AG52" i="27"/>
  <c r="AF52" i="27"/>
  <c r="AE52" i="27"/>
  <c r="AD52" i="27"/>
  <c r="AC52" i="27"/>
  <c r="AB52" i="27"/>
  <c r="AH51" i="27"/>
  <c r="AG51" i="27"/>
  <c r="AF51" i="27"/>
  <c r="AE51" i="27"/>
  <c r="AD51" i="27"/>
  <c r="AC51" i="27"/>
  <c r="AB51" i="27"/>
  <c r="AH50" i="27"/>
  <c r="AG50" i="27"/>
  <c r="AF50" i="27"/>
  <c r="AE50" i="27"/>
  <c r="AD50" i="27"/>
  <c r="AC50" i="27"/>
  <c r="AB50" i="27"/>
  <c r="AH49" i="27"/>
  <c r="AG49" i="27"/>
  <c r="AF49" i="27"/>
  <c r="AE49" i="27"/>
  <c r="AD49" i="27"/>
  <c r="AC49" i="27"/>
  <c r="AB49" i="27"/>
  <c r="AH48" i="27"/>
  <c r="AG48" i="27"/>
  <c r="AF48" i="27"/>
  <c r="AE48" i="27"/>
  <c r="AD48" i="27"/>
  <c r="AC48" i="27"/>
  <c r="AB48" i="27"/>
  <c r="AH47" i="27"/>
  <c r="AG47" i="27"/>
  <c r="AF47" i="27"/>
  <c r="AE47" i="27"/>
  <c r="AD47" i="27"/>
  <c r="AC47" i="27"/>
  <c r="AB47" i="27"/>
  <c r="AH46" i="27"/>
  <c r="AG46" i="27"/>
  <c r="AF46" i="27"/>
  <c r="AE46" i="27"/>
  <c r="AD46" i="27"/>
  <c r="AC46" i="27"/>
  <c r="AB46" i="27"/>
  <c r="AH45" i="27"/>
  <c r="AG45" i="27"/>
  <c r="AF45" i="27"/>
  <c r="AE45" i="27"/>
  <c r="AD45" i="27"/>
  <c r="AC45" i="27"/>
  <c r="AB45" i="27"/>
  <c r="AH44" i="27"/>
  <c r="AG44" i="27"/>
  <c r="AF44" i="27"/>
  <c r="AE44" i="27"/>
  <c r="AD44" i="27"/>
  <c r="AC44" i="27"/>
  <c r="AB44" i="27"/>
  <c r="AH43" i="27"/>
  <c r="AG43" i="27"/>
  <c r="AF43" i="27"/>
  <c r="AE43" i="27"/>
  <c r="AD43" i="27"/>
  <c r="AC43" i="27"/>
  <c r="AB43" i="27"/>
  <c r="AH42" i="27"/>
  <c r="AG42" i="27"/>
  <c r="AF42" i="27"/>
  <c r="AE42" i="27"/>
  <c r="AD42" i="27"/>
  <c r="AC42" i="27"/>
  <c r="AB42" i="27"/>
  <c r="AH41" i="27"/>
  <c r="AG41" i="27"/>
  <c r="AF41" i="27"/>
  <c r="AE41" i="27"/>
  <c r="AD41" i="27"/>
  <c r="AC41" i="27"/>
  <c r="AB41" i="27"/>
  <c r="AH40" i="27"/>
  <c r="AG40" i="27"/>
  <c r="AF40" i="27"/>
  <c r="AE40" i="27"/>
  <c r="AD40" i="27"/>
  <c r="AC40" i="27"/>
  <c r="AB40" i="27"/>
  <c r="AH39" i="27"/>
  <c r="AG39" i="27"/>
  <c r="AF39" i="27"/>
  <c r="AE39" i="27"/>
  <c r="AD39" i="27"/>
  <c r="AC39" i="27"/>
  <c r="AB39" i="27"/>
  <c r="AH38" i="27"/>
  <c r="AG38" i="27"/>
  <c r="AF38" i="27"/>
  <c r="AE38" i="27"/>
  <c r="AD38" i="27"/>
  <c r="AC38" i="27"/>
  <c r="AB38" i="27"/>
  <c r="AH37" i="27"/>
  <c r="AG37" i="27"/>
  <c r="AF37" i="27"/>
  <c r="AE37" i="27"/>
  <c r="AD37" i="27"/>
  <c r="AC37" i="27"/>
  <c r="AB37" i="27"/>
  <c r="AH36" i="27"/>
  <c r="AG36" i="27"/>
  <c r="AF36" i="27"/>
  <c r="AE36" i="27"/>
  <c r="AD36" i="27"/>
  <c r="AC36" i="27"/>
  <c r="AB36" i="27"/>
  <c r="AH35" i="27"/>
  <c r="AG35" i="27"/>
  <c r="AF35" i="27"/>
  <c r="AE35" i="27"/>
  <c r="AD35" i="27"/>
  <c r="AC35" i="27"/>
  <c r="AB35" i="27"/>
  <c r="AH34" i="27"/>
  <c r="AG34" i="27"/>
  <c r="AF34" i="27"/>
  <c r="AE34" i="27"/>
  <c r="AD34" i="27"/>
  <c r="AC34" i="27"/>
  <c r="AB34" i="27"/>
  <c r="AH33" i="27"/>
  <c r="AG33" i="27"/>
  <c r="AF33" i="27"/>
  <c r="AE33" i="27"/>
  <c r="AD33" i="27"/>
  <c r="AC33" i="27"/>
  <c r="AB33" i="27"/>
  <c r="AH32" i="27"/>
  <c r="AG32" i="27"/>
  <c r="AF32" i="27"/>
  <c r="AE32" i="27"/>
  <c r="AD32" i="27"/>
  <c r="AC32" i="27"/>
  <c r="AB32" i="27"/>
  <c r="AH31" i="27"/>
  <c r="AG31" i="27"/>
  <c r="AF31" i="27"/>
  <c r="AE31" i="27"/>
  <c r="AD31" i="27"/>
  <c r="AC31" i="27"/>
  <c r="AB31" i="27"/>
  <c r="AH30" i="27"/>
  <c r="AG30" i="27"/>
  <c r="AF30" i="27"/>
  <c r="AE30" i="27"/>
  <c r="AD30" i="27"/>
  <c r="AC30" i="27"/>
  <c r="AB30" i="27"/>
  <c r="AH29" i="27"/>
  <c r="AG29" i="27"/>
  <c r="AF29" i="27"/>
  <c r="AE29" i="27"/>
  <c r="AD29" i="27"/>
  <c r="AC29" i="27"/>
  <c r="AB29" i="27"/>
  <c r="AH28" i="27"/>
  <c r="AG28" i="27"/>
  <c r="AF28" i="27"/>
  <c r="AE28" i="27"/>
  <c r="AD28" i="27"/>
  <c r="AC28" i="27"/>
  <c r="AB28" i="27"/>
  <c r="AH27" i="27"/>
  <c r="AG27" i="27"/>
  <c r="AF27" i="27"/>
  <c r="AE27" i="27"/>
  <c r="AD27" i="27"/>
  <c r="AC27" i="27"/>
  <c r="AB27" i="27"/>
  <c r="AH26" i="27"/>
  <c r="AG26" i="27"/>
  <c r="AF26" i="27"/>
  <c r="AE26" i="27"/>
  <c r="AD26" i="27"/>
  <c r="AC26" i="27"/>
  <c r="AB26" i="27"/>
  <c r="AH25" i="27"/>
  <c r="AG25" i="27"/>
  <c r="AF25" i="27"/>
  <c r="AE25" i="27"/>
  <c r="AD25" i="27"/>
  <c r="AC25" i="27"/>
  <c r="AB25" i="27"/>
  <c r="AH24" i="27"/>
  <c r="AG24" i="27"/>
  <c r="AF24" i="27"/>
  <c r="AE24" i="27"/>
  <c r="AD24" i="27"/>
  <c r="AC24" i="27"/>
  <c r="AB24" i="27"/>
  <c r="AH23" i="27"/>
  <c r="AG23" i="27"/>
  <c r="AF23" i="27"/>
  <c r="AE23" i="27"/>
  <c r="AD23" i="27"/>
  <c r="AC23" i="27"/>
  <c r="AB23" i="27"/>
  <c r="AH22" i="27"/>
  <c r="AG22" i="27"/>
  <c r="AF22" i="27"/>
  <c r="AE22" i="27"/>
  <c r="AD22" i="27"/>
  <c r="AC22" i="27"/>
  <c r="AB22" i="27"/>
  <c r="AH21" i="27"/>
  <c r="AG21" i="27"/>
  <c r="AF21" i="27"/>
  <c r="AE21" i="27"/>
  <c r="AD21" i="27"/>
  <c r="AC21" i="27"/>
  <c r="AB21" i="27"/>
  <c r="AH20" i="27"/>
  <c r="AG20" i="27"/>
  <c r="AF20" i="27"/>
  <c r="AE20" i="27"/>
  <c r="AD20" i="27"/>
  <c r="AC20" i="27"/>
  <c r="AB20" i="27"/>
  <c r="AH19" i="27"/>
  <c r="AG19" i="27"/>
  <c r="AF19" i="27"/>
  <c r="AE19" i="27"/>
  <c r="AD19" i="27"/>
  <c r="AC19" i="27"/>
  <c r="AB19" i="27"/>
  <c r="AH18" i="27"/>
  <c r="AG18" i="27"/>
  <c r="AF18" i="27"/>
  <c r="AE18" i="27"/>
  <c r="AD18" i="27"/>
  <c r="AC18" i="27"/>
  <c r="AB18" i="27"/>
  <c r="AH17" i="27"/>
  <c r="AG17" i="27"/>
  <c r="AF17" i="27"/>
  <c r="AE17" i="27"/>
  <c r="AD17" i="27"/>
  <c r="AC17" i="27"/>
  <c r="AB17" i="27"/>
  <c r="AH16" i="27"/>
  <c r="AG16" i="27"/>
  <c r="AF16" i="27"/>
  <c r="AE16" i="27"/>
  <c r="AD16" i="27"/>
  <c r="AC16" i="27"/>
  <c r="AB16" i="27"/>
  <c r="AH15" i="27"/>
  <c r="AG15" i="27"/>
  <c r="AF15" i="27"/>
  <c r="AE15" i="27"/>
  <c r="AD15" i="27"/>
  <c r="AC15" i="27"/>
  <c r="AB15" i="27"/>
  <c r="AH14" i="27"/>
  <c r="AG14" i="27"/>
  <c r="AF14" i="27"/>
  <c r="AE14" i="27"/>
  <c r="AD14" i="27"/>
  <c r="AC14" i="27"/>
  <c r="AB14" i="27"/>
  <c r="AH13" i="27"/>
  <c r="AG13" i="27"/>
  <c r="AF13" i="27"/>
  <c r="AE13" i="27"/>
  <c r="AD13" i="27"/>
  <c r="AC13" i="27"/>
  <c r="AB13" i="27"/>
  <c r="AH12" i="27"/>
  <c r="AG12" i="27"/>
  <c r="AF12" i="27"/>
  <c r="AE12" i="27"/>
  <c r="AD12" i="27"/>
  <c r="AC12" i="27"/>
  <c r="AB12" i="27"/>
  <c r="AH11" i="27"/>
  <c r="AG11" i="27"/>
  <c r="AF11" i="27"/>
  <c r="AE11" i="27"/>
  <c r="AD11" i="27"/>
  <c r="AC11" i="27"/>
  <c r="AB11" i="27"/>
  <c r="AH10" i="27"/>
  <c r="AG10" i="27"/>
  <c r="AF10" i="27"/>
  <c r="AE10" i="27"/>
  <c r="AD10" i="27"/>
  <c r="AC10" i="27"/>
  <c r="AB10" i="27"/>
  <c r="AH9" i="27"/>
  <c r="AG9" i="27"/>
  <c r="AF9" i="27"/>
  <c r="AE9" i="27"/>
  <c r="AD9" i="27"/>
  <c r="AC9" i="27"/>
  <c r="AB9" i="27"/>
  <c r="AH8" i="27"/>
  <c r="AG8" i="27"/>
  <c r="AF8" i="27"/>
  <c r="AE8" i="27"/>
  <c r="AD8" i="27"/>
  <c r="AC8" i="27"/>
  <c r="AB8" i="27"/>
  <c r="AH7" i="27"/>
  <c r="AG7" i="27"/>
  <c r="AF7" i="27"/>
  <c r="AE7" i="27"/>
  <c r="AD7" i="27"/>
  <c r="AC7" i="27"/>
  <c r="AB7" i="27"/>
  <c r="AH6" i="27"/>
  <c r="AG6" i="27"/>
  <c r="AF6" i="27"/>
  <c r="AE6" i="27"/>
  <c r="AD6" i="27"/>
  <c r="AC6" i="27"/>
  <c r="AB6" i="27"/>
  <c r="AH14" i="28"/>
  <c r="AG14" i="28"/>
  <c r="AF14" i="28"/>
  <c r="AE14" i="28"/>
  <c r="AD14" i="28"/>
  <c r="AC14" i="28"/>
  <c r="AB14" i="28"/>
  <c r="AH13" i="28"/>
  <c r="AG13" i="28"/>
  <c r="AF13" i="28"/>
  <c r="AE13" i="28"/>
  <c r="AD13" i="28"/>
  <c r="AC13" i="28"/>
  <c r="AB13" i="28"/>
  <c r="AH12" i="28"/>
  <c r="AG12" i="28"/>
  <c r="AF12" i="28"/>
  <c r="AE12" i="28"/>
  <c r="AD12" i="28"/>
  <c r="AC12" i="28"/>
  <c r="AB12" i="28"/>
  <c r="AH11" i="28"/>
  <c r="AG11" i="28"/>
  <c r="AF11" i="28"/>
  <c r="AE11" i="28"/>
  <c r="AD11" i="28"/>
  <c r="AC11" i="28"/>
  <c r="AB11" i="28"/>
  <c r="AH10" i="28"/>
  <c r="AG10" i="28"/>
  <c r="AF10" i="28"/>
  <c r="AE10" i="28"/>
  <c r="AD10" i="28"/>
  <c r="AC10" i="28"/>
  <c r="AB10" i="28"/>
  <c r="AH9" i="28"/>
  <c r="AG9" i="28"/>
  <c r="AF9" i="28"/>
  <c r="AE9" i="28"/>
  <c r="AD9" i="28"/>
  <c r="AC9" i="28"/>
  <c r="AB9" i="28"/>
  <c r="AH8" i="28"/>
  <c r="AG8" i="28"/>
  <c r="AF8" i="28"/>
  <c r="AE8" i="28"/>
  <c r="AD8" i="28"/>
  <c r="AC8" i="28"/>
  <c r="AB8" i="28"/>
  <c r="AH7" i="28"/>
  <c r="AG7" i="28"/>
  <c r="AF7" i="28"/>
  <c r="AE7" i="28"/>
  <c r="AD7" i="28"/>
  <c r="AC7" i="28"/>
  <c r="AB7" i="28"/>
  <c r="AH6" i="28"/>
  <c r="AG6" i="28"/>
  <c r="AF6" i="28"/>
  <c r="AE6" i="28"/>
  <c r="AD6" i="28"/>
  <c r="AC6" i="28"/>
  <c r="AB6" i="28"/>
  <c r="AX79" i="25"/>
  <c r="AW79" i="25"/>
  <c r="AV79" i="25"/>
  <c r="AU79" i="25"/>
  <c r="AT79" i="25"/>
  <c r="AS79" i="25"/>
  <c r="AR79" i="25"/>
  <c r="AX78" i="25"/>
  <c r="AW78" i="25"/>
  <c r="AV78" i="25"/>
  <c r="AU78" i="25"/>
  <c r="AT78" i="25"/>
  <c r="AS78" i="25"/>
  <c r="AR78" i="25"/>
  <c r="AX77" i="25"/>
  <c r="AW77" i="25"/>
  <c r="AV77" i="25"/>
  <c r="AU77" i="25"/>
  <c r="AT77" i="25"/>
  <c r="AS77" i="25"/>
  <c r="AR77" i="25"/>
  <c r="AX76" i="25"/>
  <c r="AW76" i="25"/>
  <c r="AV76" i="25"/>
  <c r="AU76" i="25"/>
  <c r="AT76" i="25"/>
  <c r="AS76" i="25"/>
  <c r="AR76" i="25"/>
  <c r="AX75" i="25"/>
  <c r="AW75" i="25"/>
  <c r="AV75" i="25"/>
  <c r="AU75" i="25"/>
  <c r="AT75" i="25"/>
  <c r="AS75" i="25"/>
  <c r="AR75" i="25"/>
  <c r="AX74" i="25"/>
  <c r="AW74" i="25"/>
  <c r="AV74" i="25"/>
  <c r="AU74" i="25"/>
  <c r="AT74" i="25"/>
  <c r="AS74" i="25"/>
  <c r="AR74" i="25"/>
  <c r="AX73" i="25"/>
  <c r="AW73" i="25"/>
  <c r="AV73" i="25"/>
  <c r="AU73" i="25"/>
  <c r="AT73" i="25"/>
  <c r="AS73" i="25"/>
  <c r="AR73" i="25"/>
  <c r="AX72" i="25"/>
  <c r="AW72" i="25"/>
  <c r="AV72" i="25"/>
  <c r="AU72" i="25"/>
  <c r="AT72" i="25"/>
  <c r="AS72" i="25"/>
  <c r="AR72" i="25"/>
  <c r="AX71" i="25"/>
  <c r="AW71" i="25"/>
  <c r="AV71" i="25"/>
  <c r="AU71" i="25"/>
  <c r="AT71" i="25"/>
  <c r="AS71" i="25"/>
  <c r="AR71" i="25"/>
  <c r="AX70" i="25"/>
  <c r="AW70" i="25"/>
  <c r="AV70" i="25"/>
  <c r="AU70" i="25"/>
  <c r="AT70" i="25"/>
  <c r="AS70" i="25"/>
  <c r="AR70" i="25"/>
  <c r="AX69" i="25"/>
  <c r="AW69" i="25"/>
  <c r="AV69" i="25"/>
  <c r="AU69" i="25"/>
  <c r="AT69" i="25"/>
  <c r="AS69" i="25"/>
  <c r="AR69" i="25"/>
  <c r="AX68" i="25"/>
  <c r="AW68" i="25"/>
  <c r="AV68" i="25"/>
  <c r="AU68" i="25"/>
  <c r="AT68" i="25"/>
  <c r="AS68" i="25"/>
  <c r="AR68" i="25"/>
  <c r="AX67" i="25"/>
  <c r="AW67" i="25"/>
  <c r="AV67" i="25"/>
  <c r="AU67" i="25"/>
  <c r="AT67" i="25"/>
  <c r="AS67" i="25"/>
  <c r="AR67" i="25"/>
  <c r="AX66" i="25"/>
  <c r="AW66" i="25"/>
  <c r="AV66" i="25"/>
  <c r="AU66" i="25"/>
  <c r="AT66" i="25"/>
  <c r="AS66" i="25"/>
  <c r="AR66" i="25"/>
  <c r="AX65" i="25"/>
  <c r="AW65" i="25"/>
  <c r="AV65" i="25"/>
  <c r="AU65" i="25"/>
  <c r="AT65" i="25"/>
  <c r="AS65" i="25"/>
  <c r="AR65" i="25"/>
  <c r="AX64" i="25"/>
  <c r="AW64" i="25"/>
  <c r="AV64" i="25"/>
  <c r="AU64" i="25"/>
  <c r="AT64" i="25"/>
  <c r="AS64" i="25"/>
  <c r="AR64" i="25"/>
  <c r="AX63" i="25"/>
  <c r="AW63" i="25"/>
  <c r="AV63" i="25"/>
  <c r="AU63" i="25"/>
  <c r="AT63" i="25"/>
  <c r="AS63" i="25"/>
  <c r="AR63" i="25"/>
  <c r="AX62" i="25"/>
  <c r="AW62" i="25"/>
  <c r="AV62" i="25"/>
  <c r="AU62" i="25"/>
  <c r="AT62" i="25"/>
  <c r="AS62" i="25"/>
  <c r="AR62" i="25"/>
  <c r="AX61" i="25"/>
  <c r="AW61" i="25"/>
  <c r="AV61" i="25"/>
  <c r="AU61" i="25"/>
  <c r="AT61" i="25"/>
  <c r="AS61" i="25"/>
  <c r="AR61" i="25"/>
  <c r="AX60" i="25"/>
  <c r="AW60" i="25"/>
  <c r="AV60" i="25"/>
  <c r="AU60" i="25"/>
  <c r="AT60" i="25"/>
  <c r="AS60" i="25"/>
  <c r="AR60" i="25"/>
  <c r="AX59" i="25"/>
  <c r="AW59" i="25"/>
  <c r="AV59" i="25"/>
  <c r="AU59" i="25"/>
  <c r="AT59" i="25"/>
  <c r="AS59" i="25"/>
  <c r="AR59" i="25"/>
  <c r="AX58" i="25"/>
  <c r="AW58" i="25"/>
  <c r="AV58" i="25"/>
  <c r="AU58" i="25"/>
  <c r="AT58" i="25"/>
  <c r="AS58" i="25"/>
  <c r="AR58" i="25"/>
  <c r="AX57" i="25"/>
  <c r="AW57" i="25"/>
  <c r="AV57" i="25"/>
  <c r="AU57" i="25"/>
  <c r="AT57" i="25"/>
  <c r="AS57" i="25"/>
  <c r="AR57" i="25"/>
  <c r="AX56" i="25"/>
  <c r="AW56" i="25"/>
  <c r="AV56" i="25"/>
  <c r="AU56" i="25"/>
  <c r="AT56" i="25"/>
  <c r="AS56" i="25"/>
  <c r="AR56" i="25"/>
  <c r="AX55" i="25"/>
  <c r="AW55" i="25"/>
  <c r="AV55" i="25"/>
  <c r="AU55" i="25"/>
  <c r="AT55" i="25"/>
  <c r="AS55" i="25"/>
  <c r="AR55" i="25"/>
  <c r="AX54" i="25"/>
  <c r="AW54" i="25"/>
  <c r="AV54" i="25"/>
  <c r="AU54" i="25"/>
  <c r="AT54" i="25"/>
  <c r="AS54" i="25"/>
  <c r="AR54" i="25"/>
  <c r="AX53" i="25"/>
  <c r="AW53" i="25"/>
  <c r="AV53" i="25"/>
  <c r="AU53" i="25"/>
  <c r="AT53" i="25"/>
  <c r="AS53" i="25"/>
  <c r="AR53" i="25"/>
  <c r="AX52" i="25"/>
  <c r="AW52" i="25"/>
  <c r="AV52" i="25"/>
  <c r="AU52" i="25"/>
  <c r="AT52" i="25"/>
  <c r="AS52" i="25"/>
  <c r="AR52" i="25"/>
  <c r="AX51" i="25"/>
  <c r="AW51" i="25"/>
  <c r="AV51" i="25"/>
  <c r="AU51" i="25"/>
  <c r="AT51" i="25"/>
  <c r="AS51" i="25"/>
  <c r="AR51" i="25"/>
  <c r="AX50" i="25"/>
  <c r="AW50" i="25"/>
  <c r="AV50" i="25"/>
  <c r="AU50" i="25"/>
  <c r="AT50" i="25"/>
  <c r="AS50" i="25"/>
  <c r="AR50" i="25"/>
  <c r="AX49" i="25"/>
  <c r="AW49" i="25"/>
  <c r="AV49" i="25"/>
  <c r="AU49" i="25"/>
  <c r="AT49" i="25"/>
  <c r="AS49" i="25"/>
  <c r="AR49" i="25"/>
  <c r="AX48" i="25"/>
  <c r="AW48" i="25"/>
  <c r="AV48" i="25"/>
  <c r="AU48" i="25"/>
  <c r="AT48" i="25"/>
  <c r="AS48" i="25"/>
  <c r="AR48" i="25"/>
  <c r="AX47" i="25"/>
  <c r="AW47" i="25"/>
  <c r="AV47" i="25"/>
  <c r="AU47" i="25"/>
  <c r="AT47" i="25"/>
  <c r="AS47" i="25"/>
  <c r="AR47" i="25"/>
  <c r="AX46" i="25"/>
  <c r="AW46" i="25"/>
  <c r="AV46" i="25"/>
  <c r="AU46" i="25"/>
  <c r="AT46" i="25"/>
  <c r="AS46" i="25"/>
  <c r="AR46" i="25"/>
  <c r="AX45" i="25"/>
  <c r="AW45" i="25"/>
  <c r="AV45" i="25"/>
  <c r="AU45" i="25"/>
  <c r="AT45" i="25"/>
  <c r="AS45" i="25"/>
  <c r="AR45" i="25"/>
  <c r="AX44" i="25"/>
  <c r="AW44" i="25"/>
  <c r="AV44" i="25"/>
  <c r="AU44" i="25"/>
  <c r="AT44" i="25"/>
  <c r="AS44" i="25"/>
  <c r="AR44" i="25"/>
  <c r="AX43" i="25"/>
  <c r="AW43" i="25"/>
  <c r="AV43" i="25"/>
  <c r="AU43" i="25"/>
  <c r="AT43" i="25"/>
  <c r="AS43" i="25"/>
  <c r="AR43" i="25"/>
  <c r="AX42" i="25"/>
  <c r="AW42" i="25"/>
  <c r="AV42" i="25"/>
  <c r="AU42" i="25"/>
  <c r="AT42" i="25"/>
  <c r="AS42" i="25"/>
  <c r="AR42" i="25"/>
  <c r="AX41" i="25"/>
  <c r="AW41" i="25"/>
  <c r="AV41" i="25"/>
  <c r="AU41" i="25"/>
  <c r="AT41" i="25"/>
  <c r="AS41" i="25"/>
  <c r="AR41" i="25"/>
  <c r="AX40" i="25"/>
  <c r="AW40" i="25"/>
  <c r="AV40" i="25"/>
  <c r="AU40" i="25"/>
  <c r="AT40" i="25"/>
  <c r="AS40" i="25"/>
  <c r="AR40" i="25"/>
  <c r="AX39" i="25"/>
  <c r="AW39" i="25"/>
  <c r="AV39" i="25"/>
  <c r="AU39" i="25"/>
  <c r="AT39" i="25"/>
  <c r="AS39" i="25"/>
  <c r="AR39" i="25"/>
  <c r="AX38" i="25"/>
  <c r="AW38" i="25"/>
  <c r="AV38" i="25"/>
  <c r="AU38" i="25"/>
  <c r="AT38" i="25"/>
  <c r="AS38" i="25"/>
  <c r="AR38" i="25"/>
  <c r="AX37" i="25"/>
  <c r="AW37" i="25"/>
  <c r="AV37" i="25"/>
  <c r="AU37" i="25"/>
  <c r="AT37" i="25"/>
  <c r="AS37" i="25"/>
  <c r="AR37" i="25"/>
  <c r="AX36" i="25"/>
  <c r="AW36" i="25"/>
  <c r="AV36" i="25"/>
  <c r="AU36" i="25"/>
  <c r="AT36" i="25"/>
  <c r="AS36" i="25"/>
  <c r="AR36" i="25"/>
  <c r="AX35" i="25"/>
  <c r="AW35" i="25"/>
  <c r="AV35" i="25"/>
  <c r="AU35" i="25"/>
  <c r="AT35" i="25"/>
  <c r="AS35" i="25"/>
  <c r="AR35" i="25"/>
  <c r="AX34" i="25"/>
  <c r="AW34" i="25"/>
  <c r="AV34" i="25"/>
  <c r="AU34" i="25"/>
  <c r="AT34" i="25"/>
  <c r="AS34" i="25"/>
  <c r="AR34" i="25"/>
  <c r="AX33" i="25"/>
  <c r="AW33" i="25"/>
  <c r="AV33" i="25"/>
  <c r="AU33" i="25"/>
  <c r="AT33" i="25"/>
  <c r="AS33" i="25"/>
  <c r="AR33" i="25"/>
  <c r="AX32" i="25"/>
  <c r="AW32" i="25"/>
  <c r="AV32" i="25"/>
  <c r="AU32" i="25"/>
  <c r="AT32" i="25"/>
  <c r="AS32" i="25"/>
  <c r="AR32" i="25"/>
  <c r="AX31" i="25"/>
  <c r="AW31" i="25"/>
  <c r="AV31" i="25"/>
  <c r="AU31" i="25"/>
  <c r="AT31" i="25"/>
  <c r="AS31" i="25"/>
  <c r="AR31" i="25"/>
  <c r="AX30" i="25"/>
  <c r="AW30" i="25"/>
  <c r="AV30" i="25"/>
  <c r="AU30" i="25"/>
  <c r="AT30" i="25"/>
  <c r="AS30" i="25"/>
  <c r="AR30" i="25"/>
  <c r="AX29" i="25"/>
  <c r="AW29" i="25"/>
  <c r="AV29" i="25"/>
  <c r="AU29" i="25"/>
  <c r="AT29" i="25"/>
  <c r="AS29" i="25"/>
  <c r="AR29" i="25"/>
  <c r="AX28" i="25"/>
  <c r="AW28" i="25"/>
  <c r="AV28" i="25"/>
  <c r="AU28" i="25"/>
  <c r="AT28" i="25"/>
  <c r="AS28" i="25"/>
  <c r="AR28" i="25"/>
  <c r="AX27" i="25"/>
  <c r="AW27" i="25"/>
  <c r="AV27" i="25"/>
  <c r="AU27" i="25"/>
  <c r="AT27" i="25"/>
  <c r="AS27" i="25"/>
  <c r="AR27" i="25"/>
  <c r="AX26" i="25"/>
  <c r="AW26" i="25"/>
  <c r="AV26" i="25"/>
  <c r="AU26" i="25"/>
  <c r="AT26" i="25"/>
  <c r="AS26" i="25"/>
  <c r="AR26" i="25"/>
  <c r="AX25" i="25"/>
  <c r="AW25" i="25"/>
  <c r="AV25" i="25"/>
  <c r="AU25" i="25"/>
  <c r="AT25" i="25"/>
  <c r="AS25" i="25"/>
  <c r="AR25" i="25"/>
  <c r="AX24" i="25"/>
  <c r="AW24" i="25"/>
  <c r="AV24" i="25"/>
  <c r="AU24" i="25"/>
  <c r="AT24" i="25"/>
  <c r="AS24" i="25"/>
  <c r="AR24" i="25"/>
  <c r="AX23" i="25"/>
  <c r="AW23" i="25"/>
  <c r="AV23" i="25"/>
  <c r="AU23" i="25"/>
  <c r="AT23" i="25"/>
  <c r="AS23" i="25"/>
  <c r="AR23" i="25"/>
  <c r="AX22" i="25"/>
  <c r="AW22" i="25"/>
  <c r="AV22" i="25"/>
  <c r="AU22" i="25"/>
  <c r="AT22" i="25"/>
  <c r="AS22" i="25"/>
  <c r="AR22" i="25"/>
  <c r="AX21" i="25"/>
  <c r="AW21" i="25"/>
  <c r="AV21" i="25"/>
  <c r="AU21" i="25"/>
  <c r="AT21" i="25"/>
  <c r="AS21" i="25"/>
  <c r="AR21" i="25"/>
  <c r="AX20" i="25"/>
  <c r="AW20" i="25"/>
  <c r="AV20" i="25"/>
  <c r="AU20" i="25"/>
  <c r="AT20" i="25"/>
  <c r="AS20" i="25"/>
  <c r="AR20" i="25"/>
  <c r="AX19" i="25"/>
  <c r="AW19" i="25"/>
  <c r="AV19" i="25"/>
  <c r="AU19" i="25"/>
  <c r="AT19" i="25"/>
  <c r="AS19" i="25"/>
  <c r="AR19" i="25"/>
  <c r="AX18" i="25"/>
  <c r="AW18" i="25"/>
  <c r="AV18" i="25"/>
  <c r="AU18" i="25"/>
  <c r="AT18" i="25"/>
  <c r="AS18" i="25"/>
  <c r="AR18" i="25"/>
  <c r="AX17" i="25"/>
  <c r="AW17" i="25"/>
  <c r="AV17" i="25"/>
  <c r="AU17" i="25"/>
  <c r="AT17" i="25"/>
  <c r="AS17" i="25"/>
  <c r="AR17" i="25"/>
  <c r="AX16" i="25"/>
  <c r="AW16" i="25"/>
  <c r="AV16" i="25"/>
  <c r="AU16" i="25"/>
  <c r="AT16" i="25"/>
  <c r="AS16" i="25"/>
  <c r="AR16" i="25"/>
  <c r="AX15" i="25"/>
  <c r="AW15" i="25"/>
  <c r="AV15" i="25"/>
  <c r="AU15" i="25"/>
  <c r="AT15" i="25"/>
  <c r="AS15" i="25"/>
  <c r="AR15" i="25"/>
  <c r="AX14" i="25"/>
  <c r="AW14" i="25"/>
  <c r="AV14" i="25"/>
  <c r="AU14" i="25"/>
  <c r="AT14" i="25"/>
  <c r="AS14" i="25"/>
  <c r="AR14" i="25"/>
  <c r="AX13" i="25"/>
  <c r="AW13" i="25"/>
  <c r="AV13" i="25"/>
  <c r="AU13" i="25"/>
  <c r="AT13" i="25"/>
  <c r="AS13" i="25"/>
  <c r="AR13" i="25"/>
  <c r="AX12" i="25"/>
  <c r="AW12" i="25"/>
  <c r="AV12" i="25"/>
  <c r="AU12" i="25"/>
  <c r="AT12" i="25"/>
  <c r="AS12" i="25"/>
  <c r="AR12" i="25"/>
  <c r="AX11" i="25"/>
  <c r="AW11" i="25"/>
  <c r="AV11" i="25"/>
  <c r="AU11" i="25"/>
  <c r="AT11" i="25"/>
  <c r="AS11" i="25"/>
  <c r="AR11" i="25"/>
  <c r="AX10" i="25"/>
  <c r="AW10" i="25"/>
  <c r="AV10" i="25"/>
  <c r="AU10" i="25"/>
  <c r="AT10" i="25"/>
  <c r="AS10" i="25"/>
  <c r="AR10" i="25"/>
  <c r="AX9" i="25"/>
  <c r="AW9" i="25"/>
  <c r="AV9" i="25"/>
  <c r="AU9" i="25"/>
  <c r="AT9" i="25"/>
  <c r="AS9" i="25"/>
  <c r="AR9" i="25"/>
  <c r="AX8" i="25"/>
  <c r="AW8" i="25"/>
  <c r="AV8" i="25"/>
  <c r="AU8" i="25"/>
  <c r="AT8" i="25"/>
  <c r="AS8" i="25"/>
  <c r="AR8" i="25"/>
  <c r="AX7" i="25"/>
  <c r="AW7" i="25"/>
  <c r="AV7" i="25"/>
  <c r="AU7" i="25"/>
  <c r="AT7" i="25"/>
  <c r="AS7" i="25"/>
  <c r="AR7" i="25"/>
  <c r="AX6" i="25"/>
  <c r="AW6" i="25"/>
  <c r="AV6" i="25"/>
  <c r="AU6" i="25"/>
  <c r="AT6" i="25"/>
  <c r="AS6" i="25"/>
  <c r="AR6" i="25"/>
  <c r="AQ79" i="25"/>
  <c r="AQ78" i="25"/>
  <c r="AQ77" i="25"/>
  <c r="AQ76" i="25"/>
  <c r="AQ75" i="25"/>
  <c r="AQ74" i="25"/>
  <c r="AQ73" i="25"/>
  <c r="AQ72" i="25"/>
  <c r="AQ71" i="25"/>
  <c r="AQ70" i="25"/>
  <c r="AQ69" i="25"/>
  <c r="AQ68" i="25"/>
  <c r="AQ67" i="25"/>
  <c r="AQ66" i="25"/>
  <c r="AQ65" i="25"/>
  <c r="AQ64" i="25"/>
  <c r="AQ63" i="25"/>
  <c r="AQ62" i="25"/>
  <c r="AQ61" i="25"/>
  <c r="AQ60" i="25"/>
  <c r="AQ59" i="25"/>
  <c r="AQ58" i="25"/>
  <c r="AQ57" i="25"/>
  <c r="AQ56" i="25"/>
  <c r="AQ55" i="25"/>
  <c r="AQ54" i="25"/>
  <c r="AQ53" i="25"/>
  <c r="AQ52" i="25"/>
  <c r="AQ51" i="25"/>
  <c r="AQ50" i="25"/>
  <c r="AQ49" i="25"/>
  <c r="AQ48" i="25"/>
  <c r="AQ47" i="25"/>
  <c r="AQ46" i="25"/>
  <c r="AQ45" i="25"/>
  <c r="AQ44" i="25"/>
  <c r="AQ43" i="25"/>
  <c r="AQ42" i="25"/>
  <c r="AQ41" i="25"/>
  <c r="AQ40" i="25"/>
  <c r="AQ39" i="25"/>
  <c r="AQ38" i="25"/>
  <c r="AQ37" i="25"/>
  <c r="AQ36" i="25"/>
  <c r="AQ35" i="25"/>
  <c r="AQ34" i="25"/>
  <c r="AQ33" i="25"/>
  <c r="AQ32" i="25"/>
  <c r="AQ31" i="25"/>
  <c r="AQ30" i="25"/>
  <c r="AQ29" i="25"/>
  <c r="AQ28" i="25"/>
  <c r="AQ27" i="25"/>
  <c r="AQ26" i="25"/>
  <c r="AQ25" i="25"/>
  <c r="AQ24" i="25"/>
  <c r="AQ23" i="25"/>
  <c r="AQ22" i="25"/>
  <c r="AQ21" i="25"/>
  <c r="AQ20" i="25"/>
  <c r="AQ19" i="25"/>
  <c r="AQ18" i="25"/>
  <c r="AQ17" i="25"/>
  <c r="AQ16" i="25"/>
  <c r="AQ15" i="25"/>
  <c r="AQ14" i="25"/>
  <c r="AQ13" i="25"/>
  <c r="AQ12" i="25"/>
  <c r="AQ11" i="25"/>
  <c r="AQ10" i="25"/>
  <c r="AQ9" i="25"/>
  <c r="AQ8" i="25"/>
  <c r="AQ7" i="25"/>
  <c r="AQ6" i="25"/>
  <c r="AL79" i="25"/>
  <c r="AL78" i="25"/>
  <c r="AL77" i="25"/>
  <c r="AL76" i="25"/>
  <c r="AL75" i="25"/>
  <c r="AL74" i="25"/>
  <c r="AL73" i="25"/>
  <c r="AL72" i="25"/>
  <c r="AL71" i="25"/>
  <c r="AL70" i="25"/>
  <c r="AL69" i="25"/>
  <c r="AL68" i="25"/>
  <c r="AL67" i="25"/>
  <c r="AL66" i="25"/>
  <c r="AL65" i="25"/>
  <c r="AL64" i="25"/>
  <c r="AL63" i="25"/>
  <c r="AL62" i="25"/>
  <c r="AL61" i="25"/>
  <c r="AL60" i="25"/>
  <c r="AL59" i="25"/>
  <c r="AL58" i="25"/>
  <c r="AL57" i="25"/>
  <c r="AL56" i="25"/>
  <c r="AL55" i="25"/>
  <c r="AL54" i="25"/>
  <c r="AL53" i="25"/>
  <c r="AL52" i="25"/>
  <c r="AL51" i="25"/>
  <c r="AL50" i="25"/>
  <c r="AL49" i="25"/>
  <c r="AL48" i="25"/>
  <c r="AL47" i="25"/>
  <c r="AL46" i="25"/>
  <c r="AL45" i="25"/>
  <c r="AL44" i="25"/>
  <c r="AL43" i="25"/>
  <c r="AL42" i="25"/>
  <c r="AL41" i="25"/>
  <c r="AL40" i="25"/>
  <c r="AL39" i="25"/>
  <c r="AL38" i="25"/>
  <c r="AL37" i="25"/>
  <c r="AL36" i="25"/>
  <c r="AL35" i="25"/>
  <c r="AL34" i="25"/>
  <c r="AL33" i="25"/>
  <c r="AL32" i="25"/>
  <c r="AL31" i="25"/>
  <c r="AL30" i="25"/>
  <c r="AL29" i="25"/>
  <c r="AL28" i="25"/>
  <c r="AL27" i="25"/>
  <c r="AL26" i="25"/>
  <c r="AL25" i="25"/>
  <c r="AL24" i="25"/>
  <c r="AL23" i="25"/>
  <c r="AL22" i="25"/>
  <c r="AL21" i="25"/>
  <c r="AL20" i="25"/>
  <c r="AL19" i="25"/>
  <c r="AL18" i="25"/>
  <c r="AL17" i="25"/>
  <c r="AL16" i="25"/>
  <c r="AL15" i="25"/>
  <c r="AL14" i="25"/>
  <c r="AL13" i="25"/>
  <c r="AL12" i="25"/>
  <c r="AL11" i="25"/>
  <c r="AL10" i="25"/>
  <c r="AL9" i="25"/>
  <c r="AL8" i="25"/>
  <c r="AL7" i="25"/>
  <c r="AL6" i="25"/>
  <c r="AG79" i="25"/>
  <c r="AG78" i="25"/>
  <c r="AG77" i="25"/>
  <c r="AG76" i="25"/>
  <c r="AG75" i="25"/>
  <c r="AG74" i="25"/>
  <c r="AG73" i="25"/>
  <c r="AG72" i="25"/>
  <c r="AG71" i="25"/>
  <c r="AG70" i="25"/>
  <c r="AG69" i="25"/>
  <c r="AG68" i="25"/>
  <c r="AG67" i="25"/>
  <c r="AG66" i="25"/>
  <c r="AG65" i="25"/>
  <c r="AG64" i="25"/>
  <c r="AG63" i="25"/>
  <c r="AG62" i="25"/>
  <c r="AG61" i="25"/>
  <c r="AG60" i="25"/>
  <c r="AG59" i="25"/>
  <c r="AG58" i="25"/>
  <c r="AG57" i="25"/>
  <c r="AG56" i="25"/>
  <c r="AG55" i="25"/>
  <c r="AG54" i="25"/>
  <c r="AG53" i="25"/>
  <c r="AG52" i="25"/>
  <c r="AG51" i="25"/>
  <c r="AG50" i="25"/>
  <c r="AG49" i="25"/>
  <c r="AG48" i="25"/>
  <c r="AG47" i="25"/>
  <c r="AG46" i="25"/>
  <c r="AG45" i="25"/>
  <c r="AG44" i="25"/>
  <c r="AG43" i="25"/>
  <c r="AG42" i="25"/>
  <c r="AG41" i="25"/>
  <c r="AG40" i="25"/>
  <c r="AG39" i="25"/>
  <c r="AG38" i="25"/>
  <c r="AG37" i="25"/>
  <c r="AG36" i="25"/>
  <c r="AG35" i="25"/>
  <c r="AG34" i="25"/>
  <c r="AG33" i="25"/>
  <c r="AG32" i="25"/>
  <c r="AG31" i="25"/>
  <c r="AG30" i="25"/>
  <c r="AG29" i="25"/>
  <c r="AG28" i="25"/>
  <c r="AG27" i="25"/>
  <c r="AG26" i="25"/>
  <c r="AG25" i="25"/>
  <c r="AG24" i="25"/>
  <c r="AG23" i="25"/>
  <c r="AG22" i="25"/>
  <c r="AG21" i="25"/>
  <c r="AG20" i="25"/>
  <c r="AG19" i="25"/>
  <c r="AG18" i="25"/>
  <c r="AG17" i="25"/>
  <c r="AG16" i="25"/>
  <c r="AG15" i="25"/>
  <c r="AG14" i="25"/>
  <c r="AG13" i="25"/>
  <c r="AG12" i="25"/>
  <c r="AG11" i="25"/>
  <c r="AG10" i="25"/>
  <c r="AG9" i="25"/>
  <c r="AG8" i="25"/>
  <c r="AG7" i="25"/>
  <c r="AG6" i="25"/>
  <c r="AB79" i="25"/>
  <c r="AB78" i="25"/>
  <c r="AB77" i="25"/>
  <c r="AB76" i="25"/>
  <c r="AB75" i="25"/>
  <c r="AB74" i="25"/>
  <c r="AB73" i="25"/>
  <c r="AB72" i="25"/>
  <c r="AB71" i="25"/>
  <c r="AB70" i="25"/>
  <c r="AB69" i="25"/>
  <c r="AB68" i="25"/>
  <c r="AB67" i="25"/>
  <c r="AB66" i="25"/>
  <c r="AB65" i="25"/>
  <c r="AB64" i="25"/>
  <c r="AB63" i="25"/>
  <c r="AB62" i="25"/>
  <c r="AB61" i="25"/>
  <c r="AB60" i="25"/>
  <c r="AB59" i="25"/>
  <c r="AB58" i="25"/>
  <c r="AB57" i="25"/>
  <c r="AB56" i="25"/>
  <c r="AB55" i="25"/>
  <c r="AB54" i="25"/>
  <c r="AB53" i="25"/>
  <c r="AB52" i="25"/>
  <c r="AB51" i="25"/>
  <c r="AB50" i="25"/>
  <c r="AB49" i="25"/>
  <c r="AB48" i="25"/>
  <c r="AB47" i="25"/>
  <c r="AB46" i="25"/>
  <c r="AB45" i="25"/>
  <c r="AB44" i="25"/>
  <c r="AB43" i="25"/>
  <c r="AB42" i="25"/>
  <c r="AB41" i="25"/>
  <c r="AB40" i="25"/>
  <c r="AB39" i="25"/>
  <c r="AB38" i="25"/>
  <c r="AB37" i="25"/>
  <c r="AB36" i="25"/>
  <c r="AB35" i="25"/>
  <c r="AB34" i="25"/>
  <c r="AB33" i="25"/>
  <c r="AB32" i="25"/>
  <c r="AB31" i="25"/>
  <c r="AB30" i="25"/>
  <c r="AB29" i="25"/>
  <c r="AB28" i="25"/>
  <c r="AB27" i="25"/>
  <c r="AB26" i="25"/>
  <c r="AB25" i="25"/>
  <c r="AB24" i="25"/>
  <c r="AB23" i="25"/>
  <c r="AB22" i="25"/>
  <c r="AB21" i="25"/>
  <c r="AB20" i="25"/>
  <c r="AB19" i="25"/>
  <c r="AB18" i="25"/>
  <c r="AB17" i="25"/>
  <c r="AB16" i="25"/>
  <c r="AB15" i="25"/>
  <c r="AB14" i="25"/>
  <c r="AB13" i="25"/>
  <c r="AB12" i="25"/>
  <c r="AB11" i="25"/>
  <c r="AB10" i="25"/>
  <c r="AB9" i="25"/>
  <c r="AB8" i="25"/>
  <c r="AB7" i="25"/>
  <c r="AB6" i="25"/>
  <c r="W79" i="25"/>
  <c r="W78" i="25"/>
  <c r="W77" i="25"/>
  <c r="W76" i="25"/>
  <c r="W75" i="25"/>
  <c r="W74" i="25"/>
  <c r="W73" i="25"/>
  <c r="W72" i="25"/>
  <c r="W71" i="25"/>
  <c r="W70" i="25"/>
  <c r="W69" i="25"/>
  <c r="W68" i="25"/>
  <c r="W67" i="25"/>
  <c r="W66" i="25"/>
  <c r="W65" i="25"/>
  <c r="W64" i="25"/>
  <c r="W63" i="25"/>
  <c r="W62" i="25"/>
  <c r="W61" i="25"/>
  <c r="W60" i="25"/>
  <c r="W59" i="25"/>
  <c r="W58" i="25"/>
  <c r="W57" i="25"/>
  <c r="W56" i="25"/>
  <c r="W55" i="25"/>
  <c r="W54" i="25"/>
  <c r="W53" i="25"/>
  <c r="W52" i="25"/>
  <c r="W51" i="25"/>
  <c r="W50" i="25"/>
  <c r="W49" i="25"/>
  <c r="W48" i="25"/>
  <c r="W47" i="25"/>
  <c r="W46" i="25"/>
  <c r="W45" i="25"/>
  <c r="W44" i="25"/>
  <c r="W43" i="25"/>
  <c r="W42" i="25"/>
  <c r="W41" i="25"/>
  <c r="W40" i="25"/>
  <c r="W39" i="25"/>
  <c r="W38" i="25"/>
  <c r="W37" i="25"/>
  <c r="W36" i="25"/>
  <c r="W35" i="25"/>
  <c r="W34" i="25"/>
  <c r="W33" i="25"/>
  <c r="W32" i="25"/>
  <c r="W31" i="25"/>
  <c r="W30" i="25"/>
  <c r="W29" i="25"/>
  <c r="W28" i="25"/>
  <c r="W27" i="25"/>
  <c r="W26" i="25"/>
  <c r="W25" i="25"/>
  <c r="W24" i="25"/>
  <c r="W23" i="25"/>
  <c r="W22" i="25"/>
  <c r="W21" i="25"/>
  <c r="W20" i="25"/>
  <c r="W19" i="25"/>
  <c r="W18" i="25"/>
  <c r="W17" i="25"/>
  <c r="W16" i="25"/>
  <c r="W15" i="25"/>
  <c r="W14" i="25"/>
  <c r="W13" i="25"/>
  <c r="W12" i="25"/>
  <c r="W11" i="25"/>
  <c r="W10" i="25"/>
  <c r="W9" i="25"/>
  <c r="W8" i="25"/>
  <c r="W7" i="25"/>
  <c r="W6"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R10" i="25"/>
  <c r="R9" i="25"/>
  <c r="R8" i="25"/>
  <c r="R7" i="25"/>
  <c r="R6" i="25"/>
  <c r="M79" i="25"/>
  <c r="M78" i="25"/>
  <c r="M77" i="25"/>
  <c r="M76" i="25"/>
  <c r="M75" i="25"/>
  <c r="M74" i="25"/>
  <c r="M73" i="25"/>
  <c r="M72" i="25"/>
  <c r="M71" i="25"/>
  <c r="M70" i="25"/>
  <c r="M69" i="25"/>
  <c r="M68" i="25"/>
  <c r="M67" i="25"/>
  <c r="M66" i="25"/>
  <c r="M65" i="25"/>
  <c r="M64" i="25"/>
  <c r="M63" i="25"/>
  <c r="M62" i="25"/>
  <c r="M61" i="25"/>
  <c r="M60" i="25"/>
  <c r="M59" i="25"/>
  <c r="M58" i="25"/>
  <c r="M57" i="25"/>
  <c r="M56" i="25"/>
  <c r="M55" i="25"/>
  <c r="M54" i="25"/>
  <c r="M53" i="25"/>
  <c r="M52" i="25"/>
  <c r="M51" i="25"/>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M23" i="25"/>
  <c r="M22" i="25"/>
  <c r="M21" i="25"/>
  <c r="M20" i="25"/>
  <c r="M19" i="25"/>
  <c r="M18" i="25"/>
  <c r="M17" i="25"/>
  <c r="M16" i="25"/>
  <c r="M15" i="25"/>
  <c r="M14" i="25"/>
  <c r="M13" i="25"/>
  <c r="M12" i="25"/>
  <c r="M11" i="25"/>
  <c r="M10" i="25"/>
  <c r="M9" i="25"/>
  <c r="M8" i="25"/>
  <c r="M7" i="25"/>
  <c r="M6" i="25"/>
  <c r="H79" i="25"/>
  <c r="H78" i="25"/>
  <c r="H77" i="25"/>
  <c r="H76" i="25"/>
  <c r="H75" i="25"/>
  <c r="H74" i="25"/>
  <c r="H73" i="25"/>
  <c r="H72"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H38" i="25"/>
  <c r="H37" i="25"/>
  <c r="H36" i="25"/>
  <c r="H35" i="25"/>
  <c r="H34" i="25"/>
  <c r="H33" i="25"/>
  <c r="H32" i="25"/>
  <c r="H31" i="25"/>
  <c r="H30" i="25"/>
  <c r="H29" i="25"/>
  <c r="H28" i="25"/>
  <c r="H27" i="25"/>
  <c r="H26" i="25"/>
  <c r="H25" i="25"/>
  <c r="H24" i="25"/>
  <c r="H23" i="25"/>
  <c r="H22" i="25"/>
  <c r="H21" i="25"/>
  <c r="H20" i="25"/>
  <c r="H19" i="25"/>
  <c r="H18" i="25"/>
  <c r="H17" i="25"/>
  <c r="H16" i="25"/>
  <c r="H15" i="25"/>
  <c r="H14" i="25"/>
  <c r="H13" i="25"/>
  <c r="H12" i="25"/>
  <c r="H11" i="25"/>
  <c r="H10" i="25"/>
  <c r="H9" i="25"/>
  <c r="H8" i="25"/>
  <c r="H7" i="25"/>
  <c r="H6" i="25"/>
  <c r="AX13" i="26"/>
  <c r="AW13" i="26"/>
  <c r="AV13" i="26"/>
  <c r="AU13" i="26"/>
  <c r="AT13" i="26"/>
  <c r="AS13" i="26"/>
  <c r="AR13" i="26"/>
  <c r="AX12" i="26"/>
  <c r="AW12" i="26"/>
  <c r="AV12" i="26"/>
  <c r="AU12" i="26"/>
  <c r="AT12" i="26"/>
  <c r="AS12" i="26"/>
  <c r="AR12" i="26"/>
  <c r="AX11" i="26"/>
  <c r="AW11" i="26"/>
  <c r="AV11" i="26"/>
  <c r="AU11" i="26"/>
  <c r="AT11" i="26"/>
  <c r="AS11" i="26"/>
  <c r="AR11" i="26"/>
  <c r="AX10" i="26"/>
  <c r="AW10" i="26"/>
  <c r="AV10" i="26"/>
  <c r="AU10" i="26"/>
  <c r="AT10" i="26"/>
  <c r="AS10" i="26"/>
  <c r="AR10" i="26"/>
  <c r="AX9" i="26"/>
  <c r="AW9" i="26"/>
  <c r="AV9" i="26"/>
  <c r="AU9" i="26"/>
  <c r="AT9" i="26"/>
  <c r="AS9" i="26"/>
  <c r="AR9" i="26"/>
  <c r="AX8" i="26"/>
  <c r="AW8" i="26"/>
  <c r="AV8" i="26"/>
  <c r="AU8" i="26"/>
  <c r="AT8" i="26"/>
  <c r="AS8" i="26"/>
  <c r="AR8" i="26"/>
  <c r="AX7" i="26"/>
  <c r="AW7" i="26"/>
  <c r="AV7" i="26"/>
  <c r="AU7" i="26"/>
  <c r="AT7" i="26"/>
  <c r="AS7" i="26"/>
  <c r="AR7" i="26"/>
  <c r="AX6" i="26"/>
  <c r="AW6" i="26"/>
  <c r="AV6" i="26"/>
  <c r="AU6" i="26"/>
  <c r="AT6" i="26"/>
  <c r="AS6" i="26"/>
  <c r="AR6" i="26"/>
  <c r="AQ13" i="26"/>
  <c r="AQ12" i="26"/>
  <c r="AQ11" i="26"/>
  <c r="AQ10" i="26"/>
  <c r="AQ9" i="26"/>
  <c r="AQ8" i="26"/>
  <c r="AQ7" i="26"/>
  <c r="AQ6" i="26"/>
  <c r="AL13" i="26"/>
  <c r="AL12" i="26"/>
  <c r="AL11" i="26"/>
  <c r="AL10" i="26"/>
  <c r="AL9" i="26"/>
  <c r="AL8" i="26"/>
  <c r="AL7" i="26"/>
  <c r="AL6" i="26"/>
  <c r="AG13" i="26"/>
  <c r="AG12" i="26"/>
  <c r="AG11" i="26"/>
  <c r="AG10" i="26"/>
  <c r="AG9" i="26"/>
  <c r="AG8" i="26"/>
  <c r="AG7" i="26"/>
  <c r="AG6" i="26"/>
  <c r="AB13" i="26"/>
  <c r="AB12" i="26"/>
  <c r="AB11" i="26"/>
  <c r="AB10" i="26"/>
  <c r="AB9" i="26"/>
  <c r="AB8" i="26"/>
  <c r="AB7" i="26"/>
  <c r="AB6" i="26"/>
  <c r="W13" i="26"/>
  <c r="W12" i="26"/>
  <c r="W11" i="26"/>
  <c r="W10" i="26"/>
  <c r="W9" i="26"/>
  <c r="W8" i="26"/>
  <c r="W7" i="26"/>
  <c r="W6" i="26"/>
  <c r="R13" i="26"/>
  <c r="R12" i="26"/>
  <c r="R11" i="26"/>
  <c r="R10" i="26"/>
  <c r="R9" i="26"/>
  <c r="R8" i="26"/>
  <c r="R7" i="26"/>
  <c r="R6" i="26"/>
  <c r="M13" i="26"/>
  <c r="M12" i="26"/>
  <c r="M11" i="26"/>
  <c r="M10" i="26"/>
  <c r="M9" i="26"/>
  <c r="M8" i="26"/>
  <c r="M7" i="26"/>
  <c r="M6" i="26"/>
  <c r="H13" i="26"/>
  <c r="H12" i="26"/>
  <c r="H11" i="26"/>
  <c r="H10" i="26"/>
  <c r="H9" i="26"/>
  <c r="H8" i="26"/>
  <c r="H7" i="26"/>
  <c r="H6" i="26"/>
  <c r="AH79" i="1"/>
  <c r="AG79" i="1"/>
  <c r="AF79" i="1"/>
  <c r="AE79" i="1"/>
  <c r="AD79" i="1"/>
  <c r="AC79" i="1"/>
  <c r="AB79" i="1"/>
  <c r="AH78" i="1"/>
  <c r="AG78" i="1"/>
  <c r="AF78" i="1"/>
  <c r="AE78" i="1"/>
  <c r="AD78" i="1"/>
  <c r="AC78" i="1"/>
  <c r="AB78" i="1"/>
  <c r="AH77" i="1"/>
  <c r="AG77" i="1"/>
  <c r="AF77" i="1"/>
  <c r="AE77" i="1"/>
  <c r="AD77" i="1"/>
  <c r="AC77" i="1"/>
  <c r="AB77" i="1"/>
  <c r="AH76" i="1"/>
  <c r="AG76" i="1"/>
  <c r="AF76" i="1"/>
  <c r="AE76" i="1"/>
  <c r="AD76" i="1"/>
  <c r="AC76" i="1"/>
  <c r="AB76" i="1"/>
  <c r="AH75" i="1"/>
  <c r="AG75" i="1"/>
  <c r="AF75" i="1"/>
  <c r="AE75" i="1"/>
  <c r="AD75" i="1"/>
  <c r="AC75" i="1"/>
  <c r="AB75" i="1"/>
  <c r="AH74" i="1"/>
  <c r="AG74" i="1"/>
  <c r="AF74" i="1"/>
  <c r="AE74" i="1"/>
  <c r="AD74" i="1"/>
  <c r="AC74" i="1"/>
  <c r="AB74" i="1"/>
  <c r="AH73" i="1"/>
  <c r="AG73" i="1"/>
  <c r="AF73" i="1"/>
  <c r="AE73" i="1"/>
  <c r="AD73" i="1"/>
  <c r="AC73" i="1"/>
  <c r="AB73" i="1"/>
  <c r="AH72" i="1"/>
  <c r="AG72" i="1"/>
  <c r="AF72" i="1"/>
  <c r="AE72" i="1"/>
  <c r="AD72" i="1"/>
  <c r="AC72" i="1"/>
  <c r="AB72" i="1"/>
  <c r="AH71" i="1"/>
  <c r="AG71" i="1"/>
  <c r="AF71" i="1"/>
  <c r="AE71" i="1"/>
  <c r="AD71" i="1"/>
  <c r="AC71" i="1"/>
  <c r="AB71" i="1"/>
  <c r="AH70" i="1"/>
  <c r="AG70" i="1"/>
  <c r="AF70" i="1"/>
  <c r="AE70" i="1"/>
  <c r="AD70" i="1"/>
  <c r="AC70" i="1"/>
  <c r="AB70" i="1"/>
  <c r="AH69" i="1"/>
  <c r="AG69" i="1"/>
  <c r="AF69" i="1"/>
  <c r="AE69" i="1"/>
  <c r="AD69" i="1"/>
  <c r="AC69" i="1"/>
  <c r="AB69" i="1"/>
  <c r="AH68" i="1"/>
  <c r="AG68" i="1"/>
  <c r="AF68" i="1"/>
  <c r="AE68" i="1"/>
  <c r="AD68" i="1"/>
  <c r="AC68" i="1"/>
  <c r="AB68" i="1"/>
  <c r="AH67" i="1"/>
  <c r="AG67" i="1"/>
  <c r="AF67" i="1"/>
  <c r="AE67" i="1"/>
  <c r="AD67" i="1"/>
  <c r="AC67" i="1"/>
  <c r="AB67" i="1"/>
  <c r="AH66" i="1"/>
  <c r="AG66" i="1"/>
  <c r="AF66" i="1"/>
  <c r="AE66" i="1"/>
  <c r="AD66" i="1"/>
  <c r="AC66" i="1"/>
  <c r="AB66" i="1"/>
  <c r="AH65" i="1"/>
  <c r="AG65" i="1"/>
  <c r="AF65" i="1"/>
  <c r="AE65" i="1"/>
  <c r="AD65" i="1"/>
  <c r="AC65" i="1"/>
  <c r="AB65" i="1"/>
  <c r="AH64" i="1"/>
  <c r="AG64" i="1"/>
  <c r="AF64" i="1"/>
  <c r="AE64" i="1"/>
  <c r="AD64" i="1"/>
  <c r="AC64" i="1"/>
  <c r="AB64" i="1"/>
  <c r="AH63" i="1"/>
  <c r="AG63" i="1"/>
  <c r="AF63" i="1"/>
  <c r="AE63" i="1"/>
  <c r="AD63" i="1"/>
  <c r="AC63" i="1"/>
  <c r="AB63" i="1"/>
  <c r="AH62" i="1"/>
  <c r="AG62" i="1"/>
  <c r="AF62" i="1"/>
  <c r="AE62" i="1"/>
  <c r="AD62" i="1"/>
  <c r="AC62" i="1"/>
  <c r="AB62" i="1"/>
  <c r="AH61" i="1"/>
  <c r="AG61" i="1"/>
  <c r="AF61" i="1"/>
  <c r="AE61" i="1"/>
  <c r="AD61" i="1"/>
  <c r="AC61" i="1"/>
  <c r="AB61" i="1"/>
  <c r="AH60" i="1"/>
  <c r="AG60" i="1"/>
  <c r="AF60" i="1"/>
  <c r="AE60" i="1"/>
  <c r="AD60" i="1"/>
  <c r="AC60" i="1"/>
  <c r="AB60" i="1"/>
  <c r="AH59" i="1"/>
  <c r="AG59" i="1"/>
  <c r="AF59" i="1"/>
  <c r="AE59" i="1"/>
  <c r="AD59" i="1"/>
  <c r="AC59" i="1"/>
  <c r="AB59" i="1"/>
  <c r="AH58" i="1"/>
  <c r="AG58" i="1"/>
  <c r="AF58" i="1"/>
  <c r="AE58" i="1"/>
  <c r="AD58" i="1"/>
  <c r="AC58" i="1"/>
  <c r="AB58" i="1"/>
  <c r="AH57" i="1"/>
  <c r="AG57" i="1"/>
  <c r="AF57" i="1"/>
  <c r="AE57" i="1"/>
  <c r="AD57" i="1"/>
  <c r="AC57" i="1"/>
  <c r="AB57" i="1"/>
  <c r="AH56" i="1"/>
  <c r="AG56" i="1"/>
  <c r="AF56" i="1"/>
  <c r="AE56" i="1"/>
  <c r="AD56" i="1"/>
  <c r="AC56" i="1"/>
  <c r="AB56" i="1"/>
  <c r="AH55" i="1"/>
  <c r="AG55" i="1"/>
  <c r="AF55" i="1"/>
  <c r="AE55" i="1"/>
  <c r="AD55" i="1"/>
  <c r="AC55" i="1"/>
  <c r="AB55" i="1"/>
  <c r="AH54" i="1"/>
  <c r="AG54" i="1"/>
  <c r="AF54" i="1"/>
  <c r="AE54" i="1"/>
  <c r="AD54" i="1"/>
  <c r="AC54" i="1"/>
  <c r="AB54" i="1"/>
  <c r="AH53" i="1"/>
  <c r="AG53" i="1"/>
  <c r="AF53" i="1"/>
  <c r="AE53" i="1"/>
  <c r="AD53" i="1"/>
  <c r="AC53" i="1"/>
  <c r="AB53" i="1"/>
  <c r="AH52" i="1"/>
  <c r="AG52" i="1"/>
  <c r="AF52" i="1"/>
  <c r="AE52" i="1"/>
  <c r="AD52" i="1"/>
  <c r="AC52" i="1"/>
  <c r="AB52" i="1"/>
  <c r="AH51" i="1"/>
  <c r="AG51" i="1"/>
  <c r="AF51" i="1"/>
  <c r="AE51" i="1"/>
  <c r="AD51" i="1"/>
  <c r="AC51" i="1"/>
  <c r="AB51" i="1"/>
  <c r="AH50" i="1"/>
  <c r="AG50" i="1"/>
  <c r="AF50" i="1"/>
  <c r="AE50" i="1"/>
  <c r="AD50" i="1"/>
  <c r="AC50" i="1"/>
  <c r="AB50" i="1"/>
  <c r="AH49" i="1"/>
  <c r="AG49" i="1"/>
  <c r="AF49" i="1"/>
  <c r="AE49" i="1"/>
  <c r="AD49" i="1"/>
  <c r="AC49" i="1"/>
  <c r="AB49" i="1"/>
  <c r="AH48" i="1"/>
  <c r="AG48" i="1"/>
  <c r="AF48" i="1"/>
  <c r="AE48" i="1"/>
  <c r="AD48" i="1"/>
  <c r="AC48" i="1"/>
  <c r="AB48" i="1"/>
  <c r="AH47" i="1"/>
  <c r="AG47" i="1"/>
  <c r="AF47" i="1"/>
  <c r="AE47" i="1"/>
  <c r="AD47" i="1"/>
  <c r="AC47" i="1"/>
  <c r="AB47" i="1"/>
  <c r="AH46" i="1"/>
  <c r="AG46" i="1"/>
  <c r="AF46" i="1"/>
  <c r="AE46" i="1"/>
  <c r="AD46" i="1"/>
  <c r="AC46" i="1"/>
  <c r="AB46" i="1"/>
  <c r="AH45" i="1"/>
  <c r="AG45" i="1"/>
  <c r="AF45" i="1"/>
  <c r="AE45" i="1"/>
  <c r="AD45" i="1"/>
  <c r="AC45" i="1"/>
  <c r="AB45" i="1"/>
  <c r="AH44" i="1"/>
  <c r="AG44" i="1"/>
  <c r="AF44" i="1"/>
  <c r="AE44" i="1"/>
  <c r="AD44" i="1"/>
  <c r="AC44" i="1"/>
  <c r="AB44" i="1"/>
  <c r="AH43" i="1"/>
  <c r="AG43" i="1"/>
  <c r="AF43" i="1"/>
  <c r="AE43" i="1"/>
  <c r="AD43" i="1"/>
  <c r="AC43" i="1"/>
  <c r="AB43" i="1"/>
  <c r="AH42" i="1"/>
  <c r="AG42" i="1"/>
  <c r="AF42" i="1"/>
  <c r="AE42" i="1"/>
  <c r="AD42" i="1"/>
  <c r="AC42" i="1"/>
  <c r="AB42" i="1"/>
  <c r="AH41" i="1"/>
  <c r="AG41" i="1"/>
  <c r="AF41" i="1"/>
  <c r="AE41" i="1"/>
  <c r="AD41" i="1"/>
  <c r="AC41" i="1"/>
  <c r="AB41" i="1"/>
  <c r="AH40" i="1"/>
  <c r="AG40" i="1"/>
  <c r="AF40" i="1"/>
  <c r="AE40" i="1"/>
  <c r="AD40" i="1"/>
  <c r="AC40" i="1"/>
  <c r="AB40" i="1"/>
  <c r="AH39" i="1"/>
  <c r="AG39" i="1"/>
  <c r="AF39" i="1"/>
  <c r="AE39" i="1"/>
  <c r="AD39" i="1"/>
  <c r="AC39" i="1"/>
  <c r="AB39" i="1"/>
  <c r="AH38" i="1"/>
  <c r="AG38" i="1"/>
  <c r="AF38" i="1"/>
  <c r="AE38" i="1"/>
  <c r="AD38" i="1"/>
  <c r="AC38" i="1"/>
  <c r="AB38" i="1"/>
  <c r="AH37" i="1"/>
  <c r="AG37" i="1"/>
  <c r="AF37" i="1"/>
  <c r="AE37" i="1"/>
  <c r="AD37" i="1"/>
  <c r="AC37" i="1"/>
  <c r="AB37" i="1"/>
  <c r="AH36" i="1"/>
  <c r="AG36" i="1"/>
  <c r="AF36" i="1"/>
  <c r="AE36" i="1"/>
  <c r="AD36" i="1"/>
  <c r="AC36" i="1"/>
  <c r="AB36" i="1"/>
  <c r="AH35" i="1"/>
  <c r="AG35" i="1"/>
  <c r="AF35" i="1"/>
  <c r="AE35" i="1"/>
  <c r="AD35" i="1"/>
  <c r="AC35" i="1"/>
  <c r="AB35" i="1"/>
  <c r="AH34" i="1"/>
  <c r="AG34" i="1"/>
  <c r="AF34" i="1"/>
  <c r="AE34" i="1"/>
  <c r="AD34" i="1"/>
  <c r="AC34" i="1"/>
  <c r="AB34" i="1"/>
  <c r="AH33" i="1"/>
  <c r="AG33" i="1"/>
  <c r="AF33" i="1"/>
  <c r="AE33" i="1"/>
  <c r="AD33" i="1"/>
  <c r="AC33" i="1"/>
  <c r="AB33" i="1"/>
  <c r="AH32" i="1"/>
  <c r="AG32" i="1"/>
  <c r="AF32" i="1"/>
  <c r="AE32" i="1"/>
  <c r="AD32" i="1"/>
  <c r="AC32" i="1"/>
  <c r="AB32" i="1"/>
  <c r="AH31" i="1"/>
  <c r="AG31" i="1"/>
  <c r="AF31" i="1"/>
  <c r="AE31" i="1"/>
  <c r="AD31" i="1"/>
  <c r="AC31" i="1"/>
  <c r="AB31" i="1"/>
  <c r="AH30" i="1"/>
  <c r="AG30" i="1"/>
  <c r="AF30" i="1"/>
  <c r="AE30" i="1"/>
  <c r="AD30" i="1"/>
  <c r="AC30" i="1"/>
  <c r="AB30" i="1"/>
  <c r="AH29" i="1"/>
  <c r="AG29" i="1"/>
  <c r="AF29" i="1"/>
  <c r="AE29" i="1"/>
  <c r="AD29" i="1"/>
  <c r="AC29" i="1"/>
  <c r="AB29" i="1"/>
  <c r="AH28" i="1"/>
  <c r="AG28" i="1"/>
  <c r="AF28" i="1"/>
  <c r="AE28" i="1"/>
  <c r="AD28" i="1"/>
  <c r="AC28" i="1"/>
  <c r="AB28" i="1"/>
  <c r="AH27" i="1"/>
  <c r="AG27" i="1"/>
  <c r="AF27" i="1"/>
  <c r="AE27" i="1"/>
  <c r="AD27" i="1"/>
  <c r="AC27" i="1"/>
  <c r="AB27" i="1"/>
  <c r="AH26" i="1"/>
  <c r="AG26" i="1"/>
  <c r="AF26" i="1"/>
  <c r="AE26" i="1"/>
  <c r="AD26" i="1"/>
  <c r="AC26" i="1"/>
  <c r="AB26" i="1"/>
  <c r="AH25" i="1"/>
  <c r="AG25" i="1"/>
  <c r="AF25" i="1"/>
  <c r="AE25" i="1"/>
  <c r="AD25" i="1"/>
  <c r="AC25" i="1"/>
  <c r="AB25" i="1"/>
  <c r="AH24" i="1"/>
  <c r="AG24" i="1"/>
  <c r="AF24" i="1"/>
  <c r="AE24" i="1"/>
  <c r="AD24" i="1"/>
  <c r="AC24" i="1"/>
  <c r="AB24" i="1"/>
  <c r="AH23" i="1"/>
  <c r="AG23" i="1"/>
  <c r="AF23" i="1"/>
  <c r="AE23" i="1"/>
  <c r="AD23" i="1"/>
  <c r="AC23" i="1"/>
  <c r="AB23" i="1"/>
  <c r="AH22" i="1"/>
  <c r="AG22" i="1"/>
  <c r="AF22" i="1"/>
  <c r="AE22" i="1"/>
  <c r="AD22" i="1"/>
  <c r="AC22" i="1"/>
  <c r="AB22" i="1"/>
  <c r="AH21" i="1"/>
  <c r="AG21" i="1"/>
  <c r="AF21" i="1"/>
  <c r="AE21" i="1"/>
  <c r="AD21" i="1"/>
  <c r="AC21" i="1"/>
  <c r="AB21" i="1"/>
  <c r="AH20" i="1"/>
  <c r="AG20" i="1"/>
  <c r="AF20" i="1"/>
  <c r="AE20" i="1"/>
  <c r="AD20" i="1"/>
  <c r="AC20" i="1"/>
  <c r="AB20" i="1"/>
  <c r="AH19" i="1"/>
  <c r="AG19" i="1"/>
  <c r="AF19" i="1"/>
  <c r="AE19" i="1"/>
  <c r="AD19" i="1"/>
  <c r="AC19" i="1"/>
  <c r="AB19" i="1"/>
  <c r="AH18" i="1"/>
  <c r="AG18" i="1"/>
  <c r="AF18" i="1"/>
  <c r="AE18" i="1"/>
  <c r="AD18" i="1"/>
  <c r="AC18" i="1"/>
  <c r="AB18" i="1"/>
  <c r="AH17" i="1"/>
  <c r="AG17" i="1"/>
  <c r="AF17" i="1"/>
  <c r="AE17" i="1"/>
  <c r="AD17" i="1"/>
  <c r="AC17" i="1"/>
  <c r="AB17" i="1"/>
  <c r="AH16" i="1"/>
  <c r="AG16" i="1"/>
  <c r="AF16" i="1"/>
  <c r="AE16" i="1"/>
  <c r="AD16" i="1"/>
  <c r="AC16" i="1"/>
  <c r="AB16" i="1"/>
  <c r="AH15" i="1"/>
  <c r="AG15" i="1"/>
  <c r="AF15" i="1"/>
  <c r="AE15" i="1"/>
  <c r="AD15" i="1"/>
  <c r="AC15" i="1"/>
  <c r="AB15" i="1"/>
  <c r="AH14" i="1"/>
  <c r="AG14" i="1"/>
  <c r="AF14" i="1"/>
  <c r="AE14" i="1"/>
  <c r="AD14" i="1"/>
  <c r="AC14" i="1"/>
  <c r="AB14" i="1"/>
  <c r="AH13" i="1"/>
  <c r="AG13" i="1"/>
  <c r="AF13" i="1"/>
  <c r="AE13" i="1"/>
  <c r="AD13" i="1"/>
  <c r="AC13" i="1"/>
  <c r="AB13" i="1"/>
  <c r="AH12" i="1"/>
  <c r="AG12" i="1"/>
  <c r="AF12" i="1"/>
  <c r="AE12" i="1"/>
  <c r="AD12" i="1"/>
  <c r="AC12" i="1"/>
  <c r="AB12" i="1"/>
  <c r="AH11" i="1"/>
  <c r="AG11" i="1"/>
  <c r="AF11" i="1"/>
  <c r="AE11" i="1"/>
  <c r="AD11" i="1"/>
  <c r="AC11" i="1"/>
  <c r="AB11" i="1"/>
  <c r="AH10" i="1"/>
  <c r="AG10" i="1"/>
  <c r="AF10" i="1"/>
  <c r="AE10" i="1"/>
  <c r="AD10" i="1"/>
  <c r="AC10" i="1"/>
  <c r="AB10" i="1"/>
  <c r="AH9" i="1"/>
  <c r="AG9" i="1"/>
  <c r="AF9" i="1"/>
  <c r="AE9" i="1"/>
  <c r="AD9" i="1"/>
  <c r="AC9" i="1"/>
  <c r="AB9" i="1"/>
  <c r="AH8" i="1"/>
  <c r="AG8" i="1"/>
  <c r="AF8" i="1"/>
  <c r="AE8" i="1"/>
  <c r="AD8" i="1"/>
  <c r="AC8" i="1"/>
  <c r="AB8" i="1"/>
  <c r="AH7" i="1"/>
  <c r="AG7" i="1"/>
  <c r="AF7" i="1"/>
  <c r="AE7" i="1"/>
  <c r="AD7" i="1"/>
  <c r="AC7" i="1"/>
  <c r="AB7" i="1"/>
  <c r="AH6" i="1"/>
  <c r="AG6" i="1"/>
  <c r="AF6" i="1"/>
  <c r="AE6" i="1"/>
  <c r="AD6" i="1"/>
  <c r="AC6" i="1"/>
  <c r="AB6" i="1"/>
  <c r="AH14" i="37"/>
  <c r="AG14" i="37"/>
  <c r="AF14" i="37"/>
  <c r="AE14" i="37"/>
  <c r="AD14" i="37"/>
  <c r="AC14" i="37"/>
  <c r="AB14" i="37"/>
  <c r="AH13" i="37"/>
  <c r="AG13" i="37"/>
  <c r="AF13" i="37"/>
  <c r="AE13" i="37"/>
  <c r="AD13" i="37"/>
  <c r="AC13" i="37"/>
  <c r="AB13" i="37"/>
  <c r="AH12" i="37"/>
  <c r="AG12" i="37"/>
  <c r="AF12" i="37"/>
  <c r="AE12" i="37"/>
  <c r="AD12" i="37"/>
  <c r="AC12" i="37"/>
  <c r="AB12" i="37"/>
  <c r="AH11" i="37"/>
  <c r="AG11" i="37"/>
  <c r="AF11" i="37"/>
  <c r="AE11" i="37"/>
  <c r="AD11" i="37"/>
  <c r="AC11" i="37"/>
  <c r="AB11" i="37"/>
  <c r="AH10" i="37"/>
  <c r="AG10" i="37"/>
  <c r="AF10" i="37"/>
  <c r="AE10" i="37"/>
  <c r="AD10" i="37"/>
  <c r="AC10" i="37"/>
  <c r="AB10" i="37"/>
  <c r="AH9" i="37"/>
  <c r="AG9" i="37"/>
  <c r="AF9" i="37"/>
  <c r="AE9" i="37"/>
  <c r="AD9" i="37"/>
  <c r="AC9" i="37"/>
  <c r="AB9" i="37"/>
  <c r="AH8" i="37"/>
  <c r="AG8" i="37"/>
  <c r="AF8" i="37"/>
  <c r="AE8" i="37"/>
  <c r="AD8" i="37"/>
  <c r="AC8" i="37"/>
  <c r="AB8" i="37"/>
  <c r="AH7" i="37"/>
  <c r="AG7" i="37"/>
  <c r="AF7" i="37"/>
  <c r="AE7" i="37"/>
  <c r="AD7" i="37"/>
  <c r="AC7" i="37"/>
  <c r="AB7" i="37"/>
  <c r="AH6" i="37"/>
  <c r="AG6" i="37"/>
  <c r="AF6" i="37"/>
  <c r="AE6" i="37"/>
  <c r="AD6" i="37"/>
  <c r="AC6" i="37"/>
  <c r="AB6" i="37"/>
  <c r="J14" i="23"/>
  <c r="J13" i="23"/>
  <c r="J12" i="23"/>
  <c r="J11" i="23"/>
  <c r="J10" i="23"/>
  <c r="J9" i="23"/>
  <c r="J8" i="23"/>
  <c r="J7" i="23"/>
  <c r="J6" i="23"/>
  <c r="F14" i="23"/>
  <c r="F13" i="23"/>
  <c r="F12" i="23"/>
  <c r="F11" i="23"/>
  <c r="F10" i="23"/>
  <c r="F9" i="23"/>
  <c r="F8" i="23"/>
  <c r="F7" i="23"/>
  <c r="F6" i="23"/>
  <c r="I7" i="52"/>
  <c r="I6" i="52"/>
  <c r="E7" i="52"/>
  <c r="E6" i="52"/>
  <c r="I12" i="51"/>
  <c r="I11" i="51"/>
  <c r="I10" i="51"/>
  <c r="I9" i="51"/>
  <c r="I8" i="51"/>
  <c r="I7" i="51"/>
  <c r="I6" i="51"/>
  <c r="E12" i="51"/>
  <c r="E11" i="51"/>
  <c r="E10" i="51"/>
  <c r="E9" i="51"/>
  <c r="E8" i="51"/>
  <c r="E7" i="51"/>
  <c r="E6" i="51"/>
  <c r="AH80" i="27" l="1"/>
  <c r="AG80" i="27"/>
  <c r="AF80" i="27"/>
  <c r="AE80" i="27"/>
  <c r="AD80" i="27"/>
  <c r="AC80" i="27"/>
  <c r="AB80" i="27"/>
  <c r="AA80" i="27"/>
  <c r="Z80" i="27"/>
  <c r="Y80" i="27"/>
  <c r="X80" i="27"/>
  <c r="W80" i="27"/>
  <c r="V80" i="27"/>
  <c r="U80" i="27"/>
  <c r="T80" i="27"/>
  <c r="S80" i="27"/>
  <c r="R80" i="27"/>
  <c r="Q80" i="27"/>
  <c r="P80" i="27"/>
  <c r="O80" i="27"/>
  <c r="N80" i="27"/>
  <c r="M80" i="27"/>
  <c r="L80" i="27"/>
  <c r="K80" i="27"/>
  <c r="J80" i="27"/>
  <c r="I80" i="27"/>
  <c r="H80" i="27"/>
  <c r="G80" i="27"/>
  <c r="F80" i="27"/>
  <c r="E80" i="27"/>
  <c r="D80" i="27"/>
  <c r="E6" i="59"/>
  <c r="D6" i="59"/>
  <c r="C6" i="59"/>
  <c r="AA14" i="28"/>
  <c r="Z14" i="28"/>
  <c r="Y14" i="28"/>
  <c r="X14" i="28"/>
  <c r="W14" i="28"/>
  <c r="V14" i="28"/>
  <c r="U14" i="28"/>
  <c r="T14" i="28"/>
  <c r="S14" i="28"/>
  <c r="R14" i="28"/>
  <c r="Q14" i="28"/>
  <c r="P14" i="28"/>
  <c r="O14" i="28"/>
  <c r="N14" i="28"/>
  <c r="M14" i="28"/>
  <c r="L14" i="28"/>
  <c r="K14" i="28"/>
  <c r="J14" i="28"/>
  <c r="I14" i="28"/>
  <c r="H14" i="28"/>
  <c r="G14" i="28"/>
  <c r="F14" i="28"/>
  <c r="E14" i="28"/>
  <c r="D14" i="28"/>
  <c r="AX14" i="26" l="1"/>
  <c r="AW14" i="26"/>
  <c r="AV14" i="26"/>
  <c r="AU14" i="26"/>
  <c r="AT14" i="26"/>
  <c r="AS14" i="26"/>
  <c r="AR14" i="26"/>
  <c r="AX80" i="25"/>
  <c r="AW80" i="25"/>
  <c r="AV80" i="25"/>
  <c r="AU80" i="25"/>
  <c r="AT80" i="25"/>
  <c r="AS80" i="25"/>
  <c r="AR80" i="25"/>
  <c r="AP80" i="25" l="1"/>
  <c r="AO80" i="25"/>
  <c r="AN80" i="25"/>
  <c r="AK80" i="25"/>
  <c r="AJ80" i="25"/>
  <c r="AI80" i="25"/>
  <c r="AF80" i="25"/>
  <c r="AE80" i="25"/>
  <c r="AD80" i="25"/>
  <c r="AA80" i="25"/>
  <c r="Z80" i="25"/>
  <c r="Y80" i="25"/>
  <c r="V80" i="25"/>
  <c r="U80" i="25"/>
  <c r="T80" i="25"/>
  <c r="Q80" i="25"/>
  <c r="P80" i="25"/>
  <c r="O80" i="25"/>
  <c r="L80" i="25"/>
  <c r="K80" i="25"/>
  <c r="J80" i="25"/>
  <c r="G80" i="25"/>
  <c r="F80" i="25"/>
  <c r="E80" i="25"/>
  <c r="F6" i="56"/>
  <c r="E6" i="56"/>
  <c r="D6" i="56"/>
  <c r="K56" i="42" l="1"/>
  <c r="L56" i="42" s="1"/>
  <c r="Q56" i="42"/>
  <c r="X79" i="22" l="1"/>
  <c r="X78" i="22"/>
  <c r="X77" i="22"/>
  <c r="X76" i="22"/>
  <c r="X75" i="22"/>
  <c r="X74" i="22"/>
  <c r="X73" i="22"/>
  <c r="X72" i="22"/>
  <c r="X71" i="22"/>
  <c r="X70" i="22"/>
  <c r="X69" i="22"/>
  <c r="X68" i="22"/>
  <c r="X67" i="22"/>
  <c r="X66" i="22"/>
  <c r="X65" i="22"/>
  <c r="X64" i="22"/>
  <c r="X63" i="22"/>
  <c r="X62" i="22"/>
  <c r="X61" i="22"/>
  <c r="X60" i="22"/>
  <c r="X59" i="22"/>
  <c r="X58" i="22"/>
  <c r="X57" i="22"/>
  <c r="X56" i="22"/>
  <c r="X55" i="22"/>
  <c r="X54" i="22"/>
  <c r="X53" i="22"/>
  <c r="X52" i="22"/>
  <c r="X51" i="22"/>
  <c r="X50" i="22"/>
  <c r="X49" i="22"/>
  <c r="X48" i="22"/>
  <c r="X47" i="22"/>
  <c r="X46" i="22"/>
  <c r="X45" i="22"/>
  <c r="X44" i="22"/>
  <c r="X43" i="22"/>
  <c r="X42" i="22"/>
  <c r="X41" i="22"/>
  <c r="X40" i="22"/>
  <c r="X39" i="22"/>
  <c r="X38" i="22"/>
  <c r="X37" i="22"/>
  <c r="X36" i="22"/>
  <c r="X35" i="22"/>
  <c r="X34" i="22"/>
  <c r="X33" i="22"/>
  <c r="X32" i="22"/>
  <c r="X31" i="22"/>
  <c r="X30" i="22"/>
  <c r="X29" i="22"/>
  <c r="X28" i="22"/>
  <c r="X27" i="22"/>
  <c r="X26" i="22"/>
  <c r="X25" i="22"/>
  <c r="X24" i="22"/>
  <c r="X23" i="22"/>
  <c r="X22" i="22"/>
  <c r="X21" i="22"/>
  <c r="X20" i="22"/>
  <c r="X19" i="22"/>
  <c r="X18" i="22"/>
  <c r="X17" i="22"/>
  <c r="X16" i="22"/>
  <c r="X15" i="22"/>
  <c r="X14" i="22"/>
  <c r="X13" i="22"/>
  <c r="X12" i="22"/>
  <c r="X11" i="22"/>
  <c r="X10" i="22"/>
  <c r="X9" i="22"/>
  <c r="X8" i="22"/>
  <c r="X7" i="22"/>
  <c r="X6" i="22"/>
  <c r="K339" i="43" l="1"/>
  <c r="K338" i="43"/>
  <c r="K337" i="43"/>
  <c r="K336" i="43"/>
  <c r="K335" i="43"/>
  <c r="K350" i="43" l="1"/>
  <c r="K351" i="43"/>
  <c r="K352" i="43"/>
  <c r="K353" i="43"/>
  <c r="K354" i="43"/>
  <c r="K5" i="33" l="1"/>
  <c r="K6" i="33"/>
  <c r="K7" i="33"/>
  <c r="K8" i="33"/>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5" i="40"/>
  <c r="AP7" i="26" l="1"/>
  <c r="AO7" i="26"/>
  <c r="AN7" i="26"/>
  <c r="AP6" i="26"/>
  <c r="AO6" i="26"/>
  <c r="AN6" i="26"/>
  <c r="AP14" i="26"/>
  <c r="AO14" i="26"/>
  <c r="AN14" i="26"/>
  <c r="H31" i="22"/>
  <c r="G31" i="22"/>
  <c r="E31" i="22"/>
  <c r="D31" i="22"/>
  <c r="I31" i="22" l="1"/>
  <c r="H5" i="56"/>
  <c r="H4" i="56"/>
  <c r="G5" i="56" l="1"/>
  <c r="G4" i="56"/>
  <c r="C6" i="56" l="1"/>
  <c r="D6" i="22" l="1"/>
  <c r="H6" i="22"/>
  <c r="G6" i="22"/>
  <c r="E6" i="22"/>
  <c r="I6" i="22" l="1"/>
  <c r="H7" i="52"/>
  <c r="H6" i="52"/>
  <c r="H12" i="51"/>
  <c r="H11" i="51"/>
  <c r="H10" i="51"/>
  <c r="H9" i="51"/>
  <c r="H8" i="51"/>
  <c r="H7" i="51"/>
  <c r="H6" i="51"/>
  <c r="C11" i="20" l="1"/>
  <c r="H11" i="20" s="1"/>
  <c r="C10" i="20"/>
  <c r="H10" i="20" s="1"/>
  <c r="C9" i="20"/>
  <c r="H9" i="20" s="1"/>
  <c r="C8" i="20"/>
  <c r="H8" i="20" s="1"/>
  <c r="C7" i="20"/>
  <c r="H7" i="20" s="1"/>
  <c r="C6" i="20"/>
  <c r="H6" i="20" s="1"/>
  <c r="C5" i="20"/>
  <c r="H5" i="20" s="1"/>
  <c r="C4" i="20"/>
  <c r="H4" i="20" s="1"/>
  <c r="M14" i="26" l="1"/>
  <c r="M80" i="25"/>
  <c r="W14" i="26"/>
  <c r="W80" i="25"/>
  <c r="AB14" i="26"/>
  <c r="AB80" i="25"/>
  <c r="AG14" i="26"/>
  <c r="AG80" i="25"/>
  <c r="H14" i="26"/>
  <c r="H80" i="25"/>
  <c r="AL14" i="26"/>
  <c r="AL80" i="25"/>
  <c r="R14" i="26"/>
  <c r="R80" i="25"/>
  <c r="AQ14" i="26"/>
  <c r="AQ80" i="25"/>
  <c r="H6" i="56"/>
  <c r="J10" i="22"/>
  <c r="AA7" i="22"/>
  <c r="AA8" i="22"/>
  <c r="AA9" i="22"/>
  <c r="AA10" i="22"/>
  <c r="AA11" i="22"/>
  <c r="AA12" i="22"/>
  <c r="AA13" i="22"/>
  <c r="AA14" i="22"/>
  <c r="AA15" i="22"/>
  <c r="AA16" i="22"/>
  <c r="AA17" i="22"/>
  <c r="AA18" i="22"/>
  <c r="AA19" i="22"/>
  <c r="AA20" i="22"/>
  <c r="AA21" i="22"/>
  <c r="AA22" i="22"/>
  <c r="AA23" i="22"/>
  <c r="AA24" i="22"/>
  <c r="AA25" i="22"/>
  <c r="AA26" i="22"/>
  <c r="AA27" i="22"/>
  <c r="AA28" i="22"/>
  <c r="AA29" i="22"/>
  <c r="AA30" i="22"/>
  <c r="AA31" i="22"/>
  <c r="AA32" i="22"/>
  <c r="AA33" i="22"/>
  <c r="AA34" i="22"/>
  <c r="AA35" i="22"/>
  <c r="AA36" i="22"/>
  <c r="AA37" i="22"/>
  <c r="AA38" i="22"/>
  <c r="AA39" i="22"/>
  <c r="AA40" i="22"/>
  <c r="AA41" i="22"/>
  <c r="AA42" i="22"/>
  <c r="AA43" i="22"/>
  <c r="AA44" i="22"/>
  <c r="AA45" i="22"/>
  <c r="AA46" i="22"/>
  <c r="AA47" i="22"/>
  <c r="AA48" i="22"/>
  <c r="AA49" i="22"/>
  <c r="AA50" i="22"/>
  <c r="AA51" i="22"/>
  <c r="AA52" i="22"/>
  <c r="AA53" i="22"/>
  <c r="AA54" i="22"/>
  <c r="AA55" i="22"/>
  <c r="AA56" i="22"/>
  <c r="AA57" i="22"/>
  <c r="AA58" i="22"/>
  <c r="AA59" i="22"/>
  <c r="AA60" i="22"/>
  <c r="AA61" i="22"/>
  <c r="AA62" i="22"/>
  <c r="AA63" i="22"/>
  <c r="AA64" i="22"/>
  <c r="AA65" i="22"/>
  <c r="AA66" i="22"/>
  <c r="AA67" i="22"/>
  <c r="AA68" i="22"/>
  <c r="AA69" i="22"/>
  <c r="AA70" i="22"/>
  <c r="AA71" i="22"/>
  <c r="AA72" i="22"/>
  <c r="AA73" i="22"/>
  <c r="AA74" i="22"/>
  <c r="AA75" i="22"/>
  <c r="AA76" i="22"/>
  <c r="AA77" i="22"/>
  <c r="AA78" i="22"/>
  <c r="AA79" i="22"/>
  <c r="AA6" i="22" l="1"/>
  <c r="L379" i="31" l="1"/>
  <c r="L378" i="31"/>
  <c r="L377" i="31"/>
  <c r="L376" i="31"/>
  <c r="L375" i="31"/>
  <c r="K379" i="31"/>
  <c r="K378" i="31"/>
  <c r="K377" i="31"/>
  <c r="K376" i="31"/>
  <c r="K375" i="31"/>
  <c r="L49" i="33"/>
  <c r="L48" i="33"/>
  <c r="L47" i="33"/>
  <c r="L46" i="33"/>
  <c r="L45" i="33"/>
  <c r="K49" i="33"/>
  <c r="K48" i="33"/>
  <c r="K47" i="33"/>
  <c r="K46" i="33"/>
  <c r="K45" i="33"/>
  <c r="K6" i="40" l="1"/>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K7" i="40"/>
  <c r="K6" i="42"/>
  <c r="K374" i="42"/>
  <c r="K373" i="42"/>
  <c r="K372" i="42"/>
  <c r="K371" i="42"/>
  <c r="K370" i="42"/>
  <c r="K369" i="42"/>
  <c r="K368" i="42"/>
  <c r="K367" i="42"/>
  <c r="K366" i="42"/>
  <c r="K365" i="42"/>
  <c r="K364" i="42"/>
  <c r="K363" i="42"/>
  <c r="K362" i="42"/>
  <c r="K361" i="42"/>
  <c r="K360" i="42"/>
  <c r="K359" i="42"/>
  <c r="K358" i="42"/>
  <c r="K357" i="42"/>
  <c r="K356" i="42"/>
  <c r="K355" i="42"/>
  <c r="K354" i="42"/>
  <c r="K353" i="42"/>
  <c r="K352" i="42"/>
  <c r="K351" i="42"/>
  <c r="K350" i="42"/>
  <c r="K349" i="42"/>
  <c r="K348" i="42"/>
  <c r="K347" i="42"/>
  <c r="K346" i="42"/>
  <c r="K345" i="42"/>
  <c r="K344" i="42"/>
  <c r="K343" i="42"/>
  <c r="K342" i="42"/>
  <c r="K341" i="42"/>
  <c r="K340" i="42"/>
  <c r="K339" i="42"/>
  <c r="K338" i="42"/>
  <c r="K337" i="42"/>
  <c r="K336" i="42"/>
  <c r="K335" i="42"/>
  <c r="K334" i="42"/>
  <c r="K333" i="42"/>
  <c r="K332" i="42"/>
  <c r="K331" i="42"/>
  <c r="K330" i="42"/>
  <c r="K329" i="42"/>
  <c r="K328" i="42"/>
  <c r="K327" i="42"/>
  <c r="K326" i="42"/>
  <c r="K325" i="42"/>
  <c r="K324" i="42"/>
  <c r="K323" i="42"/>
  <c r="K322" i="42"/>
  <c r="K321" i="42"/>
  <c r="K320" i="42"/>
  <c r="K319" i="42"/>
  <c r="K318" i="42"/>
  <c r="K317" i="42"/>
  <c r="K316" i="42"/>
  <c r="K315" i="42"/>
  <c r="K314" i="42"/>
  <c r="K313" i="42"/>
  <c r="K312" i="42"/>
  <c r="K311" i="42"/>
  <c r="K310" i="42"/>
  <c r="K309" i="42"/>
  <c r="K308" i="42"/>
  <c r="K307" i="42"/>
  <c r="K306" i="42"/>
  <c r="K305" i="42"/>
  <c r="K304" i="42"/>
  <c r="K303" i="42"/>
  <c r="K302" i="42"/>
  <c r="K301" i="42"/>
  <c r="K300" i="42"/>
  <c r="K299" i="42"/>
  <c r="K298" i="42"/>
  <c r="K297" i="42"/>
  <c r="K296" i="42"/>
  <c r="K295" i="42"/>
  <c r="K294" i="42"/>
  <c r="K293" i="42"/>
  <c r="K292" i="42"/>
  <c r="K291" i="42"/>
  <c r="K290" i="42"/>
  <c r="K289" i="42"/>
  <c r="K288" i="42"/>
  <c r="K287" i="42"/>
  <c r="K286" i="42"/>
  <c r="K285" i="42"/>
  <c r="K284" i="42"/>
  <c r="K283" i="42"/>
  <c r="K282" i="42"/>
  <c r="K281" i="42"/>
  <c r="K280" i="42"/>
  <c r="K279" i="42"/>
  <c r="K278" i="42"/>
  <c r="K277" i="42"/>
  <c r="K276" i="42"/>
  <c r="K275" i="42"/>
  <c r="K274" i="42"/>
  <c r="K273" i="42"/>
  <c r="K272" i="42"/>
  <c r="K271" i="42"/>
  <c r="K270" i="42"/>
  <c r="K269" i="42"/>
  <c r="K268" i="42"/>
  <c r="K267" i="42"/>
  <c r="K266" i="42"/>
  <c r="K265" i="42"/>
  <c r="K264" i="42"/>
  <c r="K263" i="42"/>
  <c r="K262" i="42"/>
  <c r="K261" i="42"/>
  <c r="K260" i="42"/>
  <c r="K259" i="42"/>
  <c r="K258" i="42"/>
  <c r="K257" i="42"/>
  <c r="K256" i="42"/>
  <c r="K255" i="42"/>
  <c r="K254" i="42"/>
  <c r="K253" i="42"/>
  <c r="K252" i="42"/>
  <c r="K251" i="42"/>
  <c r="K250" i="42"/>
  <c r="K249" i="42"/>
  <c r="K248" i="42"/>
  <c r="K247" i="42"/>
  <c r="K246" i="42"/>
  <c r="K245" i="42"/>
  <c r="K244" i="42"/>
  <c r="K243" i="42"/>
  <c r="K242" i="42"/>
  <c r="K241" i="42"/>
  <c r="K240" i="42"/>
  <c r="K239" i="42"/>
  <c r="K238" i="42"/>
  <c r="K237" i="42"/>
  <c r="K236" i="42"/>
  <c r="K235" i="42"/>
  <c r="K234" i="42"/>
  <c r="K233" i="42"/>
  <c r="K232" i="42"/>
  <c r="K231" i="42"/>
  <c r="K230" i="42"/>
  <c r="K229" i="42"/>
  <c r="K228" i="42"/>
  <c r="K227" i="42"/>
  <c r="K226" i="42"/>
  <c r="K225" i="42"/>
  <c r="K224" i="42"/>
  <c r="K223" i="42"/>
  <c r="K222" i="42"/>
  <c r="K221" i="42"/>
  <c r="K220" i="42"/>
  <c r="K219" i="42"/>
  <c r="K218" i="42"/>
  <c r="K217" i="42"/>
  <c r="K216" i="42"/>
  <c r="K215" i="42"/>
  <c r="K214" i="42"/>
  <c r="K213" i="42"/>
  <c r="K212" i="42"/>
  <c r="K211" i="42"/>
  <c r="K210" i="42"/>
  <c r="K209" i="42"/>
  <c r="K208" i="42"/>
  <c r="K207" i="42"/>
  <c r="K206" i="42"/>
  <c r="K205" i="42"/>
  <c r="K204" i="42"/>
  <c r="K203" i="42"/>
  <c r="K202" i="42"/>
  <c r="K201" i="42"/>
  <c r="K200" i="42"/>
  <c r="K199" i="42"/>
  <c r="K198" i="42"/>
  <c r="K197" i="42"/>
  <c r="K196" i="42"/>
  <c r="K195" i="42"/>
  <c r="K194" i="42"/>
  <c r="K193" i="42"/>
  <c r="K192" i="42"/>
  <c r="K191" i="42"/>
  <c r="K190" i="42"/>
  <c r="K189" i="42"/>
  <c r="K188" i="42"/>
  <c r="K187" i="42"/>
  <c r="K186" i="42"/>
  <c r="K185" i="42"/>
  <c r="K184" i="42"/>
  <c r="K183" i="42"/>
  <c r="K182" i="42"/>
  <c r="K181" i="42"/>
  <c r="K180" i="42"/>
  <c r="K179" i="42"/>
  <c r="K178" i="42"/>
  <c r="K177" i="42"/>
  <c r="K176" i="42"/>
  <c r="K175" i="42"/>
  <c r="K174" i="42"/>
  <c r="K173" i="42"/>
  <c r="K172" i="42"/>
  <c r="K171" i="42"/>
  <c r="K170" i="42"/>
  <c r="K169" i="42"/>
  <c r="K168" i="42"/>
  <c r="K167" i="42"/>
  <c r="K166" i="42"/>
  <c r="K165" i="42"/>
  <c r="K164" i="42"/>
  <c r="K163" i="42"/>
  <c r="K162" i="42"/>
  <c r="K161" i="42"/>
  <c r="K160" i="42"/>
  <c r="K159" i="42"/>
  <c r="K158" i="42"/>
  <c r="K157" i="42"/>
  <c r="K156" i="42"/>
  <c r="K155" i="42"/>
  <c r="K154" i="42"/>
  <c r="K153" i="42"/>
  <c r="K152" i="42"/>
  <c r="K151" i="42"/>
  <c r="K150" i="42"/>
  <c r="K149" i="42"/>
  <c r="K148" i="42"/>
  <c r="K147" i="42"/>
  <c r="K146" i="42"/>
  <c r="K145" i="42"/>
  <c r="K144" i="42"/>
  <c r="K143" i="42"/>
  <c r="K142" i="42"/>
  <c r="K141" i="42"/>
  <c r="K140" i="42"/>
  <c r="K139" i="42"/>
  <c r="K138" i="42"/>
  <c r="K137" i="42"/>
  <c r="K136" i="42"/>
  <c r="K135" i="42"/>
  <c r="K134" i="42"/>
  <c r="K133" i="42"/>
  <c r="K132" i="42"/>
  <c r="K131" i="42"/>
  <c r="K130" i="42"/>
  <c r="K129" i="42"/>
  <c r="K128" i="42"/>
  <c r="K127" i="42"/>
  <c r="K126" i="42"/>
  <c r="K125" i="42"/>
  <c r="K124" i="42"/>
  <c r="K123" i="42"/>
  <c r="K122" i="42"/>
  <c r="K121" i="42"/>
  <c r="K120" i="42"/>
  <c r="K119" i="42"/>
  <c r="K118" i="42"/>
  <c r="K117" i="42"/>
  <c r="K116" i="42"/>
  <c r="K115" i="42"/>
  <c r="K114" i="42"/>
  <c r="K113" i="42"/>
  <c r="K112" i="42"/>
  <c r="K111" i="42"/>
  <c r="K110" i="42"/>
  <c r="K109" i="42"/>
  <c r="K108" i="42"/>
  <c r="K107" i="42"/>
  <c r="K106" i="42"/>
  <c r="K105" i="42"/>
  <c r="K104" i="42"/>
  <c r="K103" i="42"/>
  <c r="K102" i="42"/>
  <c r="K101" i="42"/>
  <c r="K100" i="42"/>
  <c r="K99" i="42"/>
  <c r="K98" i="42"/>
  <c r="K97" i="42"/>
  <c r="K96" i="42"/>
  <c r="K95" i="42"/>
  <c r="K94" i="42"/>
  <c r="K93" i="42"/>
  <c r="K92" i="42"/>
  <c r="K91" i="42"/>
  <c r="K90" i="42"/>
  <c r="K89" i="42"/>
  <c r="K88" i="42"/>
  <c r="K87" i="42"/>
  <c r="K86" i="42"/>
  <c r="K85" i="42"/>
  <c r="K84" i="42"/>
  <c r="K83" i="42"/>
  <c r="K82" i="42"/>
  <c r="K81" i="42"/>
  <c r="K80" i="42"/>
  <c r="K79" i="42"/>
  <c r="K78" i="42"/>
  <c r="K77" i="42"/>
  <c r="K76" i="42"/>
  <c r="K75" i="42"/>
  <c r="K74" i="42"/>
  <c r="K73" i="42"/>
  <c r="K72" i="42"/>
  <c r="K71" i="42"/>
  <c r="K70" i="42"/>
  <c r="K69" i="42"/>
  <c r="K68" i="42"/>
  <c r="K67" i="42"/>
  <c r="K66" i="42"/>
  <c r="K65" i="42"/>
  <c r="K64" i="42"/>
  <c r="K63" i="42"/>
  <c r="K62" i="42"/>
  <c r="K61" i="42"/>
  <c r="K60" i="42"/>
  <c r="K59" i="42"/>
  <c r="K58" i="42"/>
  <c r="K57" i="42"/>
  <c r="K55" i="42"/>
  <c r="K54" i="42"/>
  <c r="K53" i="42"/>
  <c r="K52" i="42"/>
  <c r="K51" i="42"/>
  <c r="K50" i="42"/>
  <c r="K49" i="42"/>
  <c r="K48" i="42"/>
  <c r="K47" i="42"/>
  <c r="K46" i="42"/>
  <c r="K45" i="42"/>
  <c r="K44" i="42"/>
  <c r="K43" i="42"/>
  <c r="K42" i="42"/>
  <c r="K41" i="42"/>
  <c r="K40" i="42"/>
  <c r="K39" i="42"/>
  <c r="K38" i="42"/>
  <c r="K37" i="42"/>
  <c r="K36" i="42"/>
  <c r="K35" i="42"/>
  <c r="K34" i="42"/>
  <c r="K33" i="42"/>
  <c r="K32" i="42"/>
  <c r="K31" i="42"/>
  <c r="K30" i="42"/>
  <c r="K29" i="42"/>
  <c r="K28" i="42"/>
  <c r="K27" i="42"/>
  <c r="K26" i="42"/>
  <c r="K25" i="42"/>
  <c r="K24" i="42"/>
  <c r="K23" i="42"/>
  <c r="K22" i="42"/>
  <c r="K21" i="42"/>
  <c r="K20" i="42"/>
  <c r="K19" i="42"/>
  <c r="K18" i="42"/>
  <c r="K17" i="42"/>
  <c r="K16" i="42"/>
  <c r="K15" i="42"/>
  <c r="K14" i="42"/>
  <c r="K13" i="42"/>
  <c r="K12" i="42"/>
  <c r="K11" i="42"/>
  <c r="K10" i="42"/>
  <c r="K9" i="42"/>
  <c r="K8" i="42"/>
  <c r="K7" i="42"/>
  <c r="K5" i="42"/>
  <c r="K6" i="41"/>
  <c r="K44" i="41"/>
  <c r="K43" i="41"/>
  <c r="K42" i="41"/>
  <c r="K41" i="41"/>
  <c r="K40" i="41"/>
  <c r="K39" i="41"/>
  <c r="K38" i="41"/>
  <c r="K37" i="41"/>
  <c r="K36" i="41"/>
  <c r="K35" i="41"/>
  <c r="K34" i="41"/>
  <c r="K33" i="41"/>
  <c r="K32" i="41"/>
  <c r="K31" i="41"/>
  <c r="K30" i="41"/>
  <c r="K29" i="41"/>
  <c r="K28" i="41"/>
  <c r="K27" i="41"/>
  <c r="K26" i="41"/>
  <c r="K25" i="41"/>
  <c r="K24" i="41"/>
  <c r="K23" i="41"/>
  <c r="K22" i="41"/>
  <c r="K21" i="41"/>
  <c r="K20" i="41"/>
  <c r="K19" i="41"/>
  <c r="K18" i="41"/>
  <c r="K17" i="41"/>
  <c r="K16" i="41"/>
  <c r="K15" i="41"/>
  <c r="K14" i="41"/>
  <c r="K13" i="41"/>
  <c r="K12" i="41"/>
  <c r="K11" i="41"/>
  <c r="K10" i="41"/>
  <c r="K9" i="41"/>
  <c r="K8" i="41"/>
  <c r="K7" i="41"/>
  <c r="K5" i="41"/>
  <c r="K6" i="43"/>
  <c r="K374" i="43"/>
  <c r="K373" i="43"/>
  <c r="K372" i="43"/>
  <c r="K371" i="43"/>
  <c r="K370" i="43"/>
  <c r="K369" i="43"/>
  <c r="K368" i="43"/>
  <c r="K367" i="43"/>
  <c r="K366" i="43"/>
  <c r="K365" i="43"/>
  <c r="K364" i="43"/>
  <c r="K363" i="43"/>
  <c r="K362" i="43"/>
  <c r="K361" i="43"/>
  <c r="K360" i="43"/>
  <c r="K359" i="43"/>
  <c r="K358" i="43"/>
  <c r="K357" i="43"/>
  <c r="K356" i="43"/>
  <c r="K355" i="43"/>
  <c r="K349" i="43"/>
  <c r="K348" i="43"/>
  <c r="K347" i="43"/>
  <c r="K346" i="43"/>
  <c r="K345" i="43"/>
  <c r="K344" i="43"/>
  <c r="K343" i="43"/>
  <c r="K342" i="43"/>
  <c r="K341" i="43"/>
  <c r="K340" i="43"/>
  <c r="K334" i="43"/>
  <c r="K333" i="43"/>
  <c r="K332" i="43"/>
  <c r="K331" i="43"/>
  <c r="K330" i="43"/>
  <c r="K329" i="43"/>
  <c r="K328" i="43"/>
  <c r="K327" i="43"/>
  <c r="K326" i="43"/>
  <c r="K325" i="43"/>
  <c r="K324" i="43"/>
  <c r="K323" i="43"/>
  <c r="K322" i="43"/>
  <c r="K321" i="43"/>
  <c r="K320" i="43"/>
  <c r="K319" i="43"/>
  <c r="K318" i="43"/>
  <c r="K317" i="43"/>
  <c r="K316" i="43"/>
  <c r="K315" i="43"/>
  <c r="K314" i="43"/>
  <c r="K313" i="43"/>
  <c r="K312" i="43"/>
  <c r="K311" i="43"/>
  <c r="K310" i="43"/>
  <c r="K309" i="43"/>
  <c r="K308" i="43"/>
  <c r="K307" i="43"/>
  <c r="K306" i="43"/>
  <c r="K305" i="43"/>
  <c r="K304" i="43"/>
  <c r="K303" i="43"/>
  <c r="K302" i="43"/>
  <c r="K301" i="43"/>
  <c r="K300" i="43"/>
  <c r="K299" i="43"/>
  <c r="K298" i="43"/>
  <c r="K297" i="43"/>
  <c r="K296" i="43"/>
  <c r="K295" i="43"/>
  <c r="K294" i="43"/>
  <c r="K293" i="43"/>
  <c r="K292" i="43"/>
  <c r="K291" i="43"/>
  <c r="K290" i="43"/>
  <c r="K289" i="43"/>
  <c r="K288" i="43"/>
  <c r="K287" i="43"/>
  <c r="K286" i="43"/>
  <c r="K285" i="43"/>
  <c r="K284" i="43"/>
  <c r="K283" i="43"/>
  <c r="K282" i="43"/>
  <c r="K281" i="43"/>
  <c r="K280" i="43"/>
  <c r="K279" i="43"/>
  <c r="K278" i="43"/>
  <c r="K277" i="43"/>
  <c r="K276" i="43"/>
  <c r="K275" i="43"/>
  <c r="K274" i="43"/>
  <c r="K273" i="43"/>
  <c r="K272" i="43"/>
  <c r="K271" i="43"/>
  <c r="K270" i="43"/>
  <c r="K269" i="43"/>
  <c r="K268" i="43"/>
  <c r="K267" i="43"/>
  <c r="K266" i="43"/>
  <c r="K265" i="43"/>
  <c r="K264" i="43"/>
  <c r="K263" i="43"/>
  <c r="K262" i="43"/>
  <c r="K261" i="43"/>
  <c r="K260" i="43"/>
  <c r="K259" i="43"/>
  <c r="K258" i="43"/>
  <c r="K257" i="43"/>
  <c r="K256" i="43"/>
  <c r="K255" i="43"/>
  <c r="K254" i="43"/>
  <c r="K253" i="43"/>
  <c r="K252" i="43"/>
  <c r="K251" i="43"/>
  <c r="K250" i="43"/>
  <c r="K249" i="43"/>
  <c r="K248" i="43"/>
  <c r="K247" i="43"/>
  <c r="K246" i="43"/>
  <c r="K245" i="43"/>
  <c r="K244" i="43"/>
  <c r="K243" i="43"/>
  <c r="K242" i="43"/>
  <c r="K241" i="43"/>
  <c r="K240" i="43"/>
  <c r="K239" i="43"/>
  <c r="K238" i="43"/>
  <c r="K237" i="43"/>
  <c r="K236" i="43"/>
  <c r="K235" i="43"/>
  <c r="K234" i="43"/>
  <c r="K233" i="43"/>
  <c r="K232" i="43"/>
  <c r="K231" i="43"/>
  <c r="K230" i="43"/>
  <c r="K229" i="43"/>
  <c r="K228" i="43"/>
  <c r="K227" i="43"/>
  <c r="K226" i="43"/>
  <c r="K225" i="43"/>
  <c r="K224" i="43"/>
  <c r="K223" i="43"/>
  <c r="K222" i="43"/>
  <c r="K221" i="43"/>
  <c r="K220" i="43"/>
  <c r="K219" i="43"/>
  <c r="K218" i="43"/>
  <c r="K217" i="43"/>
  <c r="K216" i="43"/>
  <c r="K215" i="43"/>
  <c r="K214" i="43"/>
  <c r="K213" i="43"/>
  <c r="K212" i="43"/>
  <c r="K211" i="43"/>
  <c r="K210" i="43"/>
  <c r="K209" i="43"/>
  <c r="K208" i="43"/>
  <c r="K207" i="43"/>
  <c r="K206" i="43"/>
  <c r="K205" i="43"/>
  <c r="K204" i="43"/>
  <c r="K203" i="43"/>
  <c r="K202" i="43"/>
  <c r="K201" i="43"/>
  <c r="K200" i="43"/>
  <c r="K199" i="43"/>
  <c r="K198" i="43"/>
  <c r="K197" i="43"/>
  <c r="K196" i="43"/>
  <c r="K195" i="43"/>
  <c r="K194" i="43"/>
  <c r="K193" i="43"/>
  <c r="K192" i="43"/>
  <c r="K191" i="43"/>
  <c r="K190" i="43"/>
  <c r="K189" i="43"/>
  <c r="K188" i="43"/>
  <c r="K187" i="43"/>
  <c r="K186" i="43"/>
  <c r="K185" i="43"/>
  <c r="K184" i="43"/>
  <c r="K183" i="43"/>
  <c r="K182" i="43"/>
  <c r="K181" i="43"/>
  <c r="K180" i="43"/>
  <c r="K179" i="43"/>
  <c r="K178" i="43"/>
  <c r="K177" i="43"/>
  <c r="K176" i="43"/>
  <c r="K175" i="43"/>
  <c r="K174" i="43"/>
  <c r="K173" i="43"/>
  <c r="K172" i="43"/>
  <c r="K171" i="43"/>
  <c r="K170" i="43"/>
  <c r="K169" i="43"/>
  <c r="K168" i="43"/>
  <c r="K167" i="43"/>
  <c r="K166" i="43"/>
  <c r="K165" i="43"/>
  <c r="K164" i="43"/>
  <c r="K163" i="43"/>
  <c r="K162" i="43"/>
  <c r="K161" i="43"/>
  <c r="K160" i="43"/>
  <c r="K159" i="43"/>
  <c r="K158" i="43"/>
  <c r="K157" i="43"/>
  <c r="K156" i="43"/>
  <c r="K155" i="43"/>
  <c r="K154" i="43"/>
  <c r="K153" i="43"/>
  <c r="K152" i="43"/>
  <c r="K151" i="43"/>
  <c r="K150" i="43"/>
  <c r="K149" i="43"/>
  <c r="K148" i="43"/>
  <c r="K147" i="43"/>
  <c r="K146" i="43"/>
  <c r="K145" i="43"/>
  <c r="K144" i="43"/>
  <c r="K143" i="43"/>
  <c r="K142" i="43"/>
  <c r="K141" i="43"/>
  <c r="K140" i="43"/>
  <c r="K139" i="43"/>
  <c r="K138" i="43"/>
  <c r="K137" i="43"/>
  <c r="K136" i="43"/>
  <c r="K135" i="43"/>
  <c r="K134" i="43"/>
  <c r="K133" i="43"/>
  <c r="K132" i="43"/>
  <c r="K131" i="43"/>
  <c r="K130" i="43"/>
  <c r="K129" i="43"/>
  <c r="K128" i="43"/>
  <c r="K127" i="43"/>
  <c r="K126" i="43"/>
  <c r="K125" i="43"/>
  <c r="K124" i="43"/>
  <c r="K123" i="43"/>
  <c r="K122" i="43"/>
  <c r="K121" i="43"/>
  <c r="K120" i="43"/>
  <c r="K119" i="43"/>
  <c r="K118" i="43"/>
  <c r="K117" i="43"/>
  <c r="K116" i="43"/>
  <c r="K115" i="43"/>
  <c r="K114" i="43"/>
  <c r="K113" i="43"/>
  <c r="K112" i="43"/>
  <c r="K111" i="43"/>
  <c r="K110" i="43"/>
  <c r="K109" i="43"/>
  <c r="K108" i="43"/>
  <c r="K107" i="43"/>
  <c r="K106" i="43"/>
  <c r="K105" i="43"/>
  <c r="K104" i="43"/>
  <c r="K103" i="43"/>
  <c r="K102" i="43"/>
  <c r="K101" i="43"/>
  <c r="K100" i="43"/>
  <c r="K99" i="43"/>
  <c r="K98" i="43"/>
  <c r="K97" i="43"/>
  <c r="K96" i="43"/>
  <c r="K95" i="43"/>
  <c r="K94" i="43"/>
  <c r="K93" i="43"/>
  <c r="K92" i="43"/>
  <c r="K91" i="43"/>
  <c r="K90" i="43"/>
  <c r="K89" i="43"/>
  <c r="K88" i="43"/>
  <c r="K87" i="43"/>
  <c r="K86" i="43"/>
  <c r="K85" i="43"/>
  <c r="K84" i="43"/>
  <c r="K83" i="43"/>
  <c r="K82" i="43"/>
  <c r="K81" i="43"/>
  <c r="K80" i="43"/>
  <c r="K79" i="43"/>
  <c r="K78" i="43"/>
  <c r="K77" i="43"/>
  <c r="K76" i="43"/>
  <c r="K75" i="43"/>
  <c r="K74" i="43"/>
  <c r="K73" i="43"/>
  <c r="K72" i="43"/>
  <c r="K71" i="43"/>
  <c r="K70" i="43"/>
  <c r="K69" i="43"/>
  <c r="K68" i="43"/>
  <c r="K67" i="43"/>
  <c r="K66" i="43"/>
  <c r="K65" i="43"/>
  <c r="K64" i="43"/>
  <c r="K63" i="43"/>
  <c r="K62" i="43"/>
  <c r="K61" i="43"/>
  <c r="K60" i="43"/>
  <c r="K59" i="43"/>
  <c r="K58" i="43"/>
  <c r="K57" i="43"/>
  <c r="K56" i="43"/>
  <c r="K55" i="43"/>
  <c r="K54" i="43"/>
  <c r="K53" i="43"/>
  <c r="K52" i="43"/>
  <c r="K51" i="43"/>
  <c r="K50" i="43"/>
  <c r="K49" i="43"/>
  <c r="K48" i="43"/>
  <c r="K47" i="43"/>
  <c r="K46" i="43"/>
  <c r="K45" i="43"/>
  <c r="K44" i="43"/>
  <c r="K43" i="43"/>
  <c r="K42" i="43"/>
  <c r="K41" i="43"/>
  <c r="K40" i="43"/>
  <c r="K39" i="43"/>
  <c r="K38" i="43"/>
  <c r="K37" i="43"/>
  <c r="K36" i="43"/>
  <c r="K35" i="43"/>
  <c r="K34" i="43"/>
  <c r="K33" i="43"/>
  <c r="K32" i="43"/>
  <c r="K31" i="43"/>
  <c r="K30" i="43"/>
  <c r="K29" i="43"/>
  <c r="K28" i="43"/>
  <c r="K27" i="43"/>
  <c r="K26" i="43"/>
  <c r="K25" i="43"/>
  <c r="K24" i="43"/>
  <c r="K23" i="43"/>
  <c r="K22" i="43"/>
  <c r="K21" i="43"/>
  <c r="K20" i="43"/>
  <c r="K19" i="43"/>
  <c r="K18" i="43"/>
  <c r="K17" i="43"/>
  <c r="K16" i="43"/>
  <c r="K15" i="43"/>
  <c r="K14" i="43"/>
  <c r="K13" i="43"/>
  <c r="K12" i="43"/>
  <c r="K11" i="43"/>
  <c r="K10" i="43"/>
  <c r="K9" i="43"/>
  <c r="K8" i="43"/>
  <c r="K7" i="43"/>
  <c r="K5" i="43"/>
  <c r="K374" i="38" l="1"/>
  <c r="K373" i="38"/>
  <c r="K372" i="38"/>
  <c r="K371" i="38"/>
  <c r="K370" i="38"/>
  <c r="K369" i="38"/>
  <c r="K368" i="38"/>
  <c r="K367" i="38"/>
  <c r="K366" i="38"/>
  <c r="K365" i="38"/>
  <c r="K364" i="38"/>
  <c r="K363" i="38"/>
  <c r="K362" i="38"/>
  <c r="K361" i="38"/>
  <c r="K360" i="38"/>
  <c r="K359" i="38"/>
  <c r="K358" i="38"/>
  <c r="K357" i="38"/>
  <c r="K356" i="38"/>
  <c r="K355" i="38"/>
  <c r="K354" i="38"/>
  <c r="K353" i="38"/>
  <c r="K352" i="38"/>
  <c r="K351" i="38"/>
  <c r="K350" i="38"/>
  <c r="K349" i="38"/>
  <c r="K348" i="38"/>
  <c r="K347" i="38"/>
  <c r="K346" i="38"/>
  <c r="K345" i="38"/>
  <c r="K344" i="38"/>
  <c r="K343" i="38"/>
  <c r="K342" i="38"/>
  <c r="K341" i="38"/>
  <c r="K340" i="38"/>
  <c r="K339" i="38"/>
  <c r="K338" i="38"/>
  <c r="K337" i="38"/>
  <c r="K336" i="38"/>
  <c r="K335" i="38"/>
  <c r="K334" i="38"/>
  <c r="K333" i="38"/>
  <c r="K332" i="38"/>
  <c r="K331" i="38"/>
  <c r="K330" i="38"/>
  <c r="K329" i="38"/>
  <c r="K328" i="38"/>
  <c r="K327" i="38"/>
  <c r="K326" i="38"/>
  <c r="K325" i="38"/>
  <c r="K324" i="38"/>
  <c r="K323" i="38"/>
  <c r="K322" i="38"/>
  <c r="K321" i="38"/>
  <c r="K320" i="38"/>
  <c r="K319" i="38"/>
  <c r="K318" i="38"/>
  <c r="K317" i="38"/>
  <c r="K316" i="38"/>
  <c r="K315" i="38"/>
  <c r="K314" i="38"/>
  <c r="K313" i="38"/>
  <c r="K312" i="38"/>
  <c r="K311" i="38"/>
  <c r="K310" i="38"/>
  <c r="K309" i="38"/>
  <c r="K308" i="38"/>
  <c r="K307" i="38"/>
  <c r="K306" i="38"/>
  <c r="K305" i="38"/>
  <c r="K304" i="38"/>
  <c r="K303" i="38"/>
  <c r="K302" i="38"/>
  <c r="K301" i="38"/>
  <c r="K300" i="38"/>
  <c r="K299" i="38"/>
  <c r="K298" i="38"/>
  <c r="K297" i="38"/>
  <c r="K296" i="38"/>
  <c r="K295" i="38"/>
  <c r="K294" i="38"/>
  <c r="K293" i="38"/>
  <c r="K292" i="38"/>
  <c r="K291" i="38"/>
  <c r="K290" i="38"/>
  <c r="K289" i="38"/>
  <c r="K288" i="38"/>
  <c r="K287" i="38"/>
  <c r="K286" i="38"/>
  <c r="K285" i="38"/>
  <c r="K284" i="38"/>
  <c r="K283" i="38"/>
  <c r="K282" i="38"/>
  <c r="K281" i="38"/>
  <c r="K280" i="38"/>
  <c r="K279" i="38"/>
  <c r="K278" i="38"/>
  <c r="K277" i="38"/>
  <c r="K276" i="38"/>
  <c r="K275" i="38"/>
  <c r="K274" i="38"/>
  <c r="K273" i="38"/>
  <c r="K272" i="38"/>
  <c r="K271" i="38"/>
  <c r="K270" i="38"/>
  <c r="K269" i="38"/>
  <c r="K268" i="38"/>
  <c r="K267" i="38"/>
  <c r="K266" i="38"/>
  <c r="K265" i="38"/>
  <c r="K264" i="38"/>
  <c r="K263" i="38"/>
  <c r="K262" i="38"/>
  <c r="K261" i="38"/>
  <c r="K260" i="38"/>
  <c r="K259" i="38"/>
  <c r="K258" i="38"/>
  <c r="K257" i="38"/>
  <c r="K256" i="38"/>
  <c r="K255" i="38"/>
  <c r="K254" i="38"/>
  <c r="K253" i="38"/>
  <c r="K252" i="38"/>
  <c r="K251" i="38"/>
  <c r="K250" i="38"/>
  <c r="K249" i="38"/>
  <c r="K248" i="38"/>
  <c r="K247" i="38"/>
  <c r="K246" i="38"/>
  <c r="K245" i="38"/>
  <c r="K244" i="38"/>
  <c r="K243" i="38"/>
  <c r="K242" i="38"/>
  <c r="K241" i="38"/>
  <c r="K240" i="38"/>
  <c r="K239" i="38"/>
  <c r="K238" i="38"/>
  <c r="K237" i="38"/>
  <c r="K236" i="38"/>
  <c r="K235" i="38"/>
  <c r="K234" i="38"/>
  <c r="K233" i="38"/>
  <c r="K232" i="38"/>
  <c r="K231" i="38"/>
  <c r="K230" i="38"/>
  <c r="K229" i="38"/>
  <c r="K228" i="38"/>
  <c r="K227" i="38"/>
  <c r="K226" i="38"/>
  <c r="K225" i="38"/>
  <c r="K224" i="38"/>
  <c r="K223" i="38"/>
  <c r="K222" i="38"/>
  <c r="K221" i="38"/>
  <c r="K220" i="38"/>
  <c r="K219" i="38"/>
  <c r="K218" i="38"/>
  <c r="K217" i="38"/>
  <c r="K216" i="38"/>
  <c r="K215" i="38"/>
  <c r="K214" i="38"/>
  <c r="K213" i="38"/>
  <c r="K212" i="38"/>
  <c r="K211" i="38"/>
  <c r="K210" i="38"/>
  <c r="K209" i="38"/>
  <c r="K208" i="38"/>
  <c r="K207" i="38"/>
  <c r="K206" i="38"/>
  <c r="K205" i="38"/>
  <c r="K204" i="38"/>
  <c r="K203" i="38"/>
  <c r="K202" i="38"/>
  <c r="K201" i="38"/>
  <c r="K200" i="38"/>
  <c r="K199" i="38"/>
  <c r="K198" i="38"/>
  <c r="K197" i="38"/>
  <c r="K196" i="38"/>
  <c r="K195" i="38"/>
  <c r="K194" i="38"/>
  <c r="K193" i="38"/>
  <c r="K192" i="38"/>
  <c r="K191" i="38"/>
  <c r="K190" i="38"/>
  <c r="K189" i="38"/>
  <c r="K188" i="38"/>
  <c r="K187" i="38"/>
  <c r="K186" i="38"/>
  <c r="K185" i="38"/>
  <c r="K184" i="38"/>
  <c r="K183" i="38"/>
  <c r="K182" i="38"/>
  <c r="K181" i="38"/>
  <c r="K180" i="38"/>
  <c r="K179" i="38"/>
  <c r="K178" i="38"/>
  <c r="K177" i="38"/>
  <c r="K176" i="38"/>
  <c r="K175" i="38"/>
  <c r="K174" i="38"/>
  <c r="K173" i="38"/>
  <c r="K172" i="38"/>
  <c r="K171" i="38"/>
  <c r="K170" i="38"/>
  <c r="K169" i="38"/>
  <c r="K168" i="38"/>
  <c r="K167" i="38"/>
  <c r="K166" i="38"/>
  <c r="K165" i="38"/>
  <c r="K164" i="38"/>
  <c r="K163" i="38"/>
  <c r="K162" i="38"/>
  <c r="K161" i="38"/>
  <c r="K160" i="38"/>
  <c r="K159" i="38"/>
  <c r="K158" i="38"/>
  <c r="K157" i="38"/>
  <c r="K156" i="38"/>
  <c r="K155" i="38"/>
  <c r="K154" i="38"/>
  <c r="K153" i="38"/>
  <c r="K152" i="38"/>
  <c r="K151" i="38"/>
  <c r="K150" i="38"/>
  <c r="K149" i="38"/>
  <c r="K148" i="38"/>
  <c r="K147" i="38"/>
  <c r="K146" i="38"/>
  <c r="K145" i="38"/>
  <c r="K144" i="38"/>
  <c r="K143" i="38"/>
  <c r="K142" i="38"/>
  <c r="K141" i="38"/>
  <c r="K140" i="38"/>
  <c r="K139" i="38"/>
  <c r="K138" i="38"/>
  <c r="K137" i="38"/>
  <c r="K136" i="38"/>
  <c r="K135" i="38"/>
  <c r="K134" i="38"/>
  <c r="K133" i="38"/>
  <c r="K132" i="38"/>
  <c r="K131" i="38"/>
  <c r="K130" i="38"/>
  <c r="K129" i="38"/>
  <c r="K128" i="38"/>
  <c r="K127" i="38"/>
  <c r="K126" i="38"/>
  <c r="K125" i="38"/>
  <c r="K124" i="38"/>
  <c r="K123" i="38"/>
  <c r="K122" i="38"/>
  <c r="K121" i="38"/>
  <c r="K120" i="38"/>
  <c r="K119" i="38"/>
  <c r="K118" i="38"/>
  <c r="K117" i="38"/>
  <c r="K116" i="38"/>
  <c r="K115" i="38"/>
  <c r="K114" i="38"/>
  <c r="K113" i="38"/>
  <c r="K112" i="38"/>
  <c r="K111" i="38"/>
  <c r="K110" i="38"/>
  <c r="K109" i="38"/>
  <c r="K108" i="38"/>
  <c r="K107" i="38"/>
  <c r="K106" i="38"/>
  <c r="K105" i="38"/>
  <c r="K104" i="38"/>
  <c r="K103" i="38"/>
  <c r="K102" i="38"/>
  <c r="K101" i="38"/>
  <c r="K100" i="38"/>
  <c r="K99" i="38"/>
  <c r="K98" i="38"/>
  <c r="K97" i="38"/>
  <c r="K96" i="38"/>
  <c r="K95" i="38"/>
  <c r="K94" i="38"/>
  <c r="K93" i="38"/>
  <c r="K92" i="38"/>
  <c r="K91" i="38"/>
  <c r="K90" i="38"/>
  <c r="K89" i="38"/>
  <c r="K88" i="38"/>
  <c r="K87" i="38"/>
  <c r="K86" i="38"/>
  <c r="K85" i="38"/>
  <c r="K84" i="38"/>
  <c r="K83" i="38"/>
  <c r="K82" i="38"/>
  <c r="K81" i="38"/>
  <c r="K80" i="38"/>
  <c r="K79" i="38"/>
  <c r="K78" i="38"/>
  <c r="K77" i="38"/>
  <c r="K76" i="38"/>
  <c r="K75" i="38"/>
  <c r="K74" i="38"/>
  <c r="K73" i="38"/>
  <c r="K72" i="38"/>
  <c r="K71" i="38"/>
  <c r="K70" i="38"/>
  <c r="K69" i="38"/>
  <c r="K68" i="38"/>
  <c r="K67" i="38"/>
  <c r="K66" i="38"/>
  <c r="K65" i="38"/>
  <c r="K64" i="38"/>
  <c r="K63" i="38"/>
  <c r="K62" i="38"/>
  <c r="K61" i="38"/>
  <c r="K60" i="38"/>
  <c r="K59" i="38"/>
  <c r="K58" i="38"/>
  <c r="K57" i="38"/>
  <c r="K56" i="38"/>
  <c r="K55" i="38"/>
  <c r="K54" i="38"/>
  <c r="K53" i="38"/>
  <c r="K52" i="38"/>
  <c r="K51" i="38"/>
  <c r="K50" i="38"/>
  <c r="K49" i="38"/>
  <c r="K48" i="38"/>
  <c r="K47" i="38"/>
  <c r="K46" i="38"/>
  <c r="K45" i="38"/>
  <c r="K44" i="38"/>
  <c r="K43" i="38"/>
  <c r="K42" i="38"/>
  <c r="K41" i="38"/>
  <c r="K40" i="38"/>
  <c r="K39" i="38"/>
  <c r="K38" i="38"/>
  <c r="K37" i="38"/>
  <c r="K36" i="38"/>
  <c r="K35" i="38"/>
  <c r="K34" i="38"/>
  <c r="K33" i="38"/>
  <c r="K32" i="38"/>
  <c r="K31" i="38"/>
  <c r="K30" i="38"/>
  <c r="K29" i="38"/>
  <c r="K28" i="38"/>
  <c r="K27" i="38"/>
  <c r="K26" i="38"/>
  <c r="K25" i="38"/>
  <c r="K24" i="38"/>
  <c r="K23" i="38"/>
  <c r="K22" i="38"/>
  <c r="K21" i="38"/>
  <c r="K20" i="38"/>
  <c r="K19" i="38"/>
  <c r="K18" i="38"/>
  <c r="K17" i="38"/>
  <c r="K16" i="38"/>
  <c r="K15" i="38"/>
  <c r="K14" i="38"/>
  <c r="K13" i="38"/>
  <c r="K12" i="38"/>
  <c r="K11" i="38"/>
  <c r="K10" i="38"/>
  <c r="K9" i="38"/>
  <c r="K8" i="38"/>
  <c r="K7" i="38"/>
  <c r="K6" i="38"/>
  <c r="K5" i="38"/>
  <c r="K44" i="34"/>
  <c r="K12" i="34"/>
  <c r="K5" i="34"/>
  <c r="K6" i="34"/>
  <c r="K7" i="34"/>
  <c r="K8" i="34"/>
  <c r="K9" i="34"/>
  <c r="K10" i="34"/>
  <c r="K11" i="34"/>
  <c r="K13" i="34"/>
  <c r="K14" i="34"/>
  <c r="K15" i="34"/>
  <c r="K16" i="34"/>
  <c r="K17" i="34"/>
  <c r="K18" i="34"/>
  <c r="K19" i="34"/>
  <c r="K20" i="34"/>
  <c r="K21" i="34"/>
  <c r="K22" i="34"/>
  <c r="K23" i="34"/>
  <c r="K24" i="34"/>
  <c r="K25" i="34"/>
  <c r="K26" i="34"/>
  <c r="K27" i="34"/>
  <c r="K28" i="34"/>
  <c r="K29" i="34"/>
  <c r="K30" i="34"/>
  <c r="K31" i="34"/>
  <c r="K32" i="34"/>
  <c r="K33" i="34"/>
  <c r="K34" i="34"/>
  <c r="K35" i="34"/>
  <c r="K36" i="34"/>
  <c r="K37" i="34"/>
  <c r="K38" i="34"/>
  <c r="K39" i="34"/>
  <c r="K40" i="34"/>
  <c r="K41" i="34"/>
  <c r="K42" i="34"/>
  <c r="K43" i="34"/>
  <c r="K374" i="31"/>
  <c r="K373" i="31"/>
  <c r="K372" i="31"/>
  <c r="K371" i="31"/>
  <c r="K370" i="31"/>
  <c r="K369" i="31"/>
  <c r="K368" i="31"/>
  <c r="K367" i="31"/>
  <c r="K366" i="31"/>
  <c r="K365" i="31"/>
  <c r="K364" i="31"/>
  <c r="K363" i="31"/>
  <c r="K362" i="31"/>
  <c r="K361" i="31"/>
  <c r="K360" i="31"/>
  <c r="K359" i="31"/>
  <c r="K358" i="31"/>
  <c r="K357" i="31"/>
  <c r="K356" i="31"/>
  <c r="K355" i="31"/>
  <c r="K354" i="31"/>
  <c r="K353" i="31"/>
  <c r="K352" i="31"/>
  <c r="K351" i="31"/>
  <c r="K350" i="31"/>
  <c r="K349" i="31"/>
  <c r="K348" i="31"/>
  <c r="K347" i="31"/>
  <c r="K346" i="31"/>
  <c r="K345" i="31"/>
  <c r="K344" i="31"/>
  <c r="K343" i="31"/>
  <c r="K342" i="31"/>
  <c r="K341" i="31"/>
  <c r="K340" i="31"/>
  <c r="K339" i="31"/>
  <c r="K338" i="31"/>
  <c r="K337" i="31"/>
  <c r="K336" i="31"/>
  <c r="K335" i="31"/>
  <c r="K334" i="31"/>
  <c r="K333" i="31"/>
  <c r="K332" i="31"/>
  <c r="K331" i="31"/>
  <c r="K330" i="31"/>
  <c r="K329" i="31"/>
  <c r="K328" i="31"/>
  <c r="K327" i="31"/>
  <c r="K326" i="31"/>
  <c r="K325" i="31"/>
  <c r="K324" i="31"/>
  <c r="K323" i="31"/>
  <c r="K322" i="31"/>
  <c r="K321" i="31"/>
  <c r="K320" i="31"/>
  <c r="K319" i="31"/>
  <c r="K318" i="31"/>
  <c r="K317" i="31"/>
  <c r="K316" i="31"/>
  <c r="K315" i="31"/>
  <c r="K314" i="31"/>
  <c r="K313" i="31"/>
  <c r="K312" i="31"/>
  <c r="K311" i="31"/>
  <c r="K310" i="31"/>
  <c r="K309" i="31"/>
  <c r="K308" i="31"/>
  <c r="K307" i="31"/>
  <c r="K306" i="31"/>
  <c r="K305" i="31"/>
  <c r="K304" i="31"/>
  <c r="K303" i="31"/>
  <c r="K302" i="31"/>
  <c r="K301" i="31"/>
  <c r="K300" i="31"/>
  <c r="K299" i="31"/>
  <c r="K298" i="31"/>
  <c r="K297" i="31"/>
  <c r="K296" i="31"/>
  <c r="K295" i="31"/>
  <c r="K294" i="31"/>
  <c r="K293" i="31"/>
  <c r="K292" i="31"/>
  <c r="K291" i="31"/>
  <c r="K290" i="31"/>
  <c r="K289" i="31"/>
  <c r="K288" i="31"/>
  <c r="K287" i="31"/>
  <c r="K286" i="31"/>
  <c r="K285" i="31"/>
  <c r="K284" i="31"/>
  <c r="K283" i="31"/>
  <c r="K282" i="31"/>
  <c r="K281" i="31"/>
  <c r="K280" i="31"/>
  <c r="K279" i="31"/>
  <c r="K278" i="31"/>
  <c r="K277" i="31"/>
  <c r="K276" i="31"/>
  <c r="K275" i="31"/>
  <c r="K274" i="31"/>
  <c r="K273" i="31"/>
  <c r="K272" i="31"/>
  <c r="K271" i="31"/>
  <c r="K270" i="31"/>
  <c r="K269" i="31"/>
  <c r="K268" i="31"/>
  <c r="K267" i="31"/>
  <c r="K266" i="31"/>
  <c r="K265" i="31"/>
  <c r="K264" i="31"/>
  <c r="K263" i="31"/>
  <c r="K262" i="31"/>
  <c r="K261" i="31"/>
  <c r="K260" i="31"/>
  <c r="K259" i="31"/>
  <c r="K258" i="31"/>
  <c r="K257" i="31"/>
  <c r="K256" i="31"/>
  <c r="K255" i="31"/>
  <c r="K254" i="31"/>
  <c r="K253" i="31"/>
  <c r="K252" i="31"/>
  <c r="K251" i="31"/>
  <c r="K250" i="31"/>
  <c r="K249" i="31"/>
  <c r="K248" i="31"/>
  <c r="K247" i="31"/>
  <c r="K246" i="31"/>
  <c r="K245" i="31"/>
  <c r="K244" i="31"/>
  <c r="K243" i="31"/>
  <c r="K242" i="31"/>
  <c r="K241" i="31"/>
  <c r="K240" i="31"/>
  <c r="K239" i="31"/>
  <c r="K238" i="31"/>
  <c r="K237" i="31"/>
  <c r="K236" i="31"/>
  <c r="K235" i="31"/>
  <c r="K234" i="31"/>
  <c r="K233" i="31"/>
  <c r="K232" i="31"/>
  <c r="K231" i="31"/>
  <c r="K230" i="31"/>
  <c r="K229" i="31"/>
  <c r="K228" i="31"/>
  <c r="K227" i="31"/>
  <c r="K226" i="31"/>
  <c r="K225" i="31"/>
  <c r="K224" i="31"/>
  <c r="K223" i="31"/>
  <c r="K222" i="31"/>
  <c r="K221" i="31"/>
  <c r="K220" i="31"/>
  <c r="K219" i="31"/>
  <c r="K218" i="31"/>
  <c r="K217" i="31"/>
  <c r="K216" i="31"/>
  <c r="K215" i="31"/>
  <c r="K214" i="31"/>
  <c r="K213" i="31"/>
  <c r="K212" i="31"/>
  <c r="K211" i="31"/>
  <c r="K210" i="31"/>
  <c r="K209" i="31"/>
  <c r="K208" i="31"/>
  <c r="K207" i="31"/>
  <c r="K206" i="31"/>
  <c r="K205" i="31"/>
  <c r="K204" i="31"/>
  <c r="K203" i="31"/>
  <c r="K202" i="31"/>
  <c r="K201" i="31"/>
  <c r="K200" i="31"/>
  <c r="K199" i="31"/>
  <c r="K198" i="31"/>
  <c r="K197" i="31"/>
  <c r="K196" i="31"/>
  <c r="K195" i="31"/>
  <c r="K194" i="31"/>
  <c r="K193" i="31"/>
  <c r="K192" i="31"/>
  <c r="K191" i="31"/>
  <c r="K190" i="31"/>
  <c r="K189" i="31"/>
  <c r="K188" i="31"/>
  <c r="K187" i="31"/>
  <c r="K186" i="31"/>
  <c r="K185" i="31"/>
  <c r="K184" i="31"/>
  <c r="K183" i="31"/>
  <c r="K182" i="31"/>
  <c r="K181" i="31"/>
  <c r="K180" i="31"/>
  <c r="K179" i="31"/>
  <c r="K178" i="31"/>
  <c r="K177" i="31"/>
  <c r="K176" i="31"/>
  <c r="K175" i="31"/>
  <c r="K174" i="31"/>
  <c r="K173" i="31"/>
  <c r="K172" i="31"/>
  <c r="K171" i="31"/>
  <c r="K170" i="31"/>
  <c r="K169" i="31"/>
  <c r="K168" i="31"/>
  <c r="K167" i="31"/>
  <c r="K166" i="31"/>
  <c r="K165" i="31"/>
  <c r="K164" i="31"/>
  <c r="K163" i="31"/>
  <c r="K162" i="31"/>
  <c r="K161" i="31"/>
  <c r="K160" i="31"/>
  <c r="K159" i="31"/>
  <c r="K158" i="31"/>
  <c r="K157" i="31"/>
  <c r="K156" i="31"/>
  <c r="K155" i="31"/>
  <c r="K154" i="31"/>
  <c r="K153" i="31"/>
  <c r="K152" i="31"/>
  <c r="K151" i="31"/>
  <c r="K150" i="31"/>
  <c r="K149" i="31"/>
  <c r="K148" i="31"/>
  <c r="K147" i="31"/>
  <c r="K146" i="31"/>
  <c r="K145" i="31"/>
  <c r="K144" i="31"/>
  <c r="K143" i="31"/>
  <c r="K142" i="31"/>
  <c r="K141" i="31"/>
  <c r="K140" i="31"/>
  <c r="K139" i="31"/>
  <c r="K138" i="31"/>
  <c r="K137" i="31"/>
  <c r="K136" i="31"/>
  <c r="K135" i="31"/>
  <c r="K134" i="31"/>
  <c r="K133" i="31"/>
  <c r="K132" i="31"/>
  <c r="K131" i="31"/>
  <c r="K130" i="31"/>
  <c r="K129" i="31"/>
  <c r="K128" i="31"/>
  <c r="K127" i="31"/>
  <c r="K126" i="31"/>
  <c r="K125" i="31"/>
  <c r="K124" i="31"/>
  <c r="K123" i="31"/>
  <c r="K122" i="31"/>
  <c r="K121" i="31"/>
  <c r="K120" i="31"/>
  <c r="K119" i="31"/>
  <c r="K118" i="31"/>
  <c r="K117" i="31"/>
  <c r="K116" i="31"/>
  <c r="K115" i="31"/>
  <c r="K114" i="31"/>
  <c r="K113" i="31"/>
  <c r="K112" i="31"/>
  <c r="K111" i="31"/>
  <c r="K110" i="31"/>
  <c r="K109" i="31"/>
  <c r="K108" i="31"/>
  <c r="K107" i="31"/>
  <c r="K106" i="31"/>
  <c r="K105" i="31"/>
  <c r="K104" i="31"/>
  <c r="K103" i="31"/>
  <c r="K102" i="31"/>
  <c r="K101" i="31"/>
  <c r="K100" i="31"/>
  <c r="K99" i="31"/>
  <c r="K98" i="31"/>
  <c r="K97" i="31"/>
  <c r="K96" i="31"/>
  <c r="K95" i="31"/>
  <c r="K94" i="31"/>
  <c r="K93" i="31"/>
  <c r="K92" i="31"/>
  <c r="K91" i="31"/>
  <c r="K90" i="31"/>
  <c r="K89" i="31"/>
  <c r="K88" i="31"/>
  <c r="K87" i="31"/>
  <c r="K86" i="31"/>
  <c r="K85" i="31"/>
  <c r="K84" i="31"/>
  <c r="K83" i="31"/>
  <c r="K82" i="31"/>
  <c r="K81" i="31"/>
  <c r="K80" i="31"/>
  <c r="K79" i="31"/>
  <c r="K78" i="31"/>
  <c r="K77" i="31"/>
  <c r="K76" i="31"/>
  <c r="K75" i="31"/>
  <c r="K74" i="31"/>
  <c r="K73" i="31"/>
  <c r="K72" i="31"/>
  <c r="K71" i="31"/>
  <c r="K70" i="31"/>
  <c r="K69" i="31"/>
  <c r="K68" i="31"/>
  <c r="K67" i="31"/>
  <c r="K66" i="31"/>
  <c r="K65" i="31"/>
  <c r="K64" i="31"/>
  <c r="K63" i="31"/>
  <c r="K62" i="31"/>
  <c r="K61" i="31"/>
  <c r="K60" i="31"/>
  <c r="K59" i="31"/>
  <c r="K58" i="31"/>
  <c r="K57" i="31"/>
  <c r="K56" i="31"/>
  <c r="K55" i="31"/>
  <c r="K54" i="31"/>
  <c r="K53" i="31"/>
  <c r="K52" i="31"/>
  <c r="K51" i="31"/>
  <c r="K50" i="31"/>
  <c r="K49" i="31"/>
  <c r="K48" i="31"/>
  <c r="K47" i="31"/>
  <c r="K46" i="31"/>
  <c r="K45" i="31"/>
  <c r="K44" i="31"/>
  <c r="K43" i="31"/>
  <c r="K42" i="31"/>
  <c r="K41" i="31"/>
  <c r="K40" i="31"/>
  <c r="K39" i="31"/>
  <c r="K38" i="31"/>
  <c r="K37" i="31"/>
  <c r="K36" i="31"/>
  <c r="K35" i="31"/>
  <c r="K34" i="31"/>
  <c r="K33" i="31"/>
  <c r="K32" i="31"/>
  <c r="K31" i="31"/>
  <c r="K30" i="31"/>
  <c r="K29" i="31"/>
  <c r="K28" i="31"/>
  <c r="K27" i="31"/>
  <c r="K26" i="31"/>
  <c r="K25" i="31"/>
  <c r="K24" i="31"/>
  <c r="K23" i="31"/>
  <c r="K22" i="31"/>
  <c r="K21" i="31"/>
  <c r="K20" i="31"/>
  <c r="K19" i="31"/>
  <c r="K18" i="31"/>
  <c r="K17" i="31"/>
  <c r="K16" i="31"/>
  <c r="K15" i="31"/>
  <c r="K14" i="31"/>
  <c r="K13" i="31"/>
  <c r="K12" i="31"/>
  <c r="K11" i="31"/>
  <c r="K10" i="31"/>
  <c r="K9" i="31"/>
  <c r="K8" i="31"/>
  <c r="K7" i="31"/>
  <c r="K6" i="31"/>
  <c r="K5" i="31"/>
  <c r="L15" i="33"/>
  <c r="L6" i="33"/>
  <c r="I6" i="28" l="1"/>
  <c r="L6" i="28"/>
  <c r="I7" i="28"/>
  <c r="L7" i="28"/>
  <c r="O6" i="1" l="1"/>
  <c r="R6" i="1"/>
  <c r="U6" i="1"/>
  <c r="X6" i="1"/>
  <c r="Y6" i="1"/>
  <c r="Z6" i="1"/>
  <c r="O7" i="1"/>
  <c r="R7" i="1"/>
  <c r="U7" i="1"/>
  <c r="X7" i="1"/>
  <c r="Y7" i="1"/>
  <c r="Z7" i="1"/>
  <c r="AJ14" i="26" l="1"/>
  <c r="AK14" i="26"/>
  <c r="AI14" i="26"/>
  <c r="AE14" i="26"/>
  <c r="AF14" i="26"/>
  <c r="AD14" i="26"/>
  <c r="Z14" i="26"/>
  <c r="AA14" i="26"/>
  <c r="Y14" i="26"/>
  <c r="U14" i="26"/>
  <c r="V14" i="26"/>
  <c r="T14" i="26"/>
  <c r="P14" i="26"/>
  <c r="Q14" i="26"/>
  <c r="O14" i="26"/>
  <c r="K14" i="26"/>
  <c r="L14" i="26"/>
  <c r="J14" i="26"/>
  <c r="F14" i="26"/>
  <c r="G14" i="26"/>
  <c r="E14" i="26"/>
  <c r="D14" i="37" l="1"/>
  <c r="L376" i="43" l="1"/>
  <c r="L377" i="43"/>
  <c r="L378" i="43"/>
  <c r="L379" i="43"/>
  <c r="L375" i="43"/>
  <c r="L46" i="41"/>
  <c r="L47" i="41"/>
  <c r="L48" i="41"/>
  <c r="L49" i="41"/>
  <c r="L45" i="41"/>
  <c r="L376" i="42"/>
  <c r="L377" i="42"/>
  <c r="L378" i="42"/>
  <c r="L379" i="42"/>
  <c r="L375" i="42"/>
  <c r="L49" i="40"/>
  <c r="L48" i="40"/>
  <c r="L47" i="40"/>
  <c r="L46" i="40"/>
  <c r="L45" i="40"/>
  <c r="L376" i="38"/>
  <c r="L377" i="38"/>
  <c r="L378" i="38"/>
  <c r="L379" i="38"/>
  <c r="L375" i="38"/>
  <c r="L46" i="34"/>
  <c r="L47" i="34"/>
  <c r="L48" i="34"/>
  <c r="L49" i="34"/>
  <c r="L45" i="34"/>
  <c r="L374" i="31"/>
  <c r="Q79" i="31" l="1"/>
  <c r="D375" i="31"/>
  <c r="D45" i="33"/>
  <c r="Q13" i="33"/>
  <c r="D80" i="1"/>
  <c r="N14" i="37"/>
  <c r="M14" i="37"/>
  <c r="K14" i="37"/>
  <c r="J14" i="37"/>
  <c r="H14" i="37"/>
  <c r="G14" i="37"/>
  <c r="E14" i="37"/>
  <c r="P14" i="37"/>
  <c r="Q14" i="37"/>
  <c r="S14" i="37"/>
  <c r="T14" i="37"/>
  <c r="V14" i="37"/>
  <c r="W14" i="37"/>
  <c r="H14" i="23"/>
  <c r="G14" i="23"/>
  <c r="E14" i="23"/>
  <c r="D14" i="23"/>
  <c r="C13" i="51" s="1"/>
  <c r="V80" i="1" l="1"/>
  <c r="Q80" i="1"/>
  <c r="N80" i="1"/>
  <c r="J80" i="1"/>
  <c r="T80" i="1"/>
  <c r="E80" i="1"/>
  <c r="K80" i="1"/>
  <c r="W80" i="1"/>
  <c r="H80" i="1"/>
  <c r="P80" i="1"/>
  <c r="S80" i="1"/>
  <c r="G80" i="1"/>
  <c r="M80" i="1"/>
  <c r="F13" i="51"/>
  <c r="F8" i="52"/>
  <c r="D8" i="52"/>
  <c r="D13" i="51"/>
  <c r="G8" i="52"/>
  <c r="G13" i="51"/>
  <c r="C8" i="52"/>
  <c r="AM80" i="25"/>
  <c r="AH80" i="25"/>
  <c r="AC80" i="25"/>
  <c r="X80" i="25"/>
  <c r="S80" i="25"/>
  <c r="N80" i="25"/>
  <c r="I80" i="25"/>
  <c r="D80" i="25"/>
  <c r="E8" i="52" l="1"/>
  <c r="E13" i="51"/>
  <c r="J80" i="22"/>
  <c r="Z9" i="22" s="1"/>
  <c r="AB9" i="22" s="1"/>
  <c r="I8" i="52"/>
  <c r="I13" i="51"/>
  <c r="F6" i="33"/>
  <c r="F362" i="31"/>
  <c r="G376" i="43"/>
  <c r="G377" i="43"/>
  <c r="Z6" i="22" l="1"/>
  <c r="AB6" i="22" s="1"/>
  <c r="Z27" i="22"/>
  <c r="AB27" i="22" s="1"/>
  <c r="Z49" i="22"/>
  <c r="AB49" i="22" s="1"/>
  <c r="Z77" i="22"/>
  <c r="AB77" i="22" s="1"/>
  <c r="Z53" i="22"/>
  <c r="AB53" i="22" s="1"/>
  <c r="Z21" i="22"/>
  <c r="AB21" i="22" s="1"/>
  <c r="Z29" i="22"/>
  <c r="AB29" i="22" s="1"/>
  <c r="Z73" i="22"/>
  <c r="AB73" i="22" s="1"/>
  <c r="Z62" i="22"/>
  <c r="AB62" i="22" s="1"/>
  <c r="Z30" i="22"/>
  <c r="AB30" i="22" s="1"/>
  <c r="Z37" i="22"/>
  <c r="AB37" i="22" s="1"/>
  <c r="Z34" i="22"/>
  <c r="AB34" i="22" s="1"/>
  <c r="Z36" i="22"/>
  <c r="AB36" i="22" s="1"/>
  <c r="Z45" i="22"/>
  <c r="AB45" i="22" s="1"/>
  <c r="Z17" i="22"/>
  <c r="AB17" i="22" s="1"/>
  <c r="Z66" i="22"/>
  <c r="AB66" i="22" s="1"/>
  <c r="Z64" i="22"/>
  <c r="AB64" i="22" s="1"/>
  <c r="Z59" i="22"/>
  <c r="AB59" i="22" s="1"/>
  <c r="Z71" i="22"/>
  <c r="AB71" i="22" s="1"/>
  <c r="Z72" i="22"/>
  <c r="AB72" i="22" s="1"/>
  <c r="Z15" i="22"/>
  <c r="AB15" i="22" s="1"/>
  <c r="Z61" i="22"/>
  <c r="AB61" i="22" s="1"/>
  <c r="Z23" i="22"/>
  <c r="AB23" i="22" s="1"/>
  <c r="Z68" i="22"/>
  <c r="AB68" i="22" s="1"/>
  <c r="Z31" i="22"/>
  <c r="AB31" i="22" s="1"/>
  <c r="Z39" i="22"/>
  <c r="AB39" i="22" s="1"/>
  <c r="Z54" i="22"/>
  <c r="AB54" i="22" s="1"/>
  <c r="Z22" i="22"/>
  <c r="AB22" i="22" s="1"/>
  <c r="Z67" i="22"/>
  <c r="AB67" i="22" s="1"/>
  <c r="Z57" i="22"/>
  <c r="AB57" i="22" s="1"/>
  <c r="Z44" i="22"/>
  <c r="AB44" i="22" s="1"/>
  <c r="Z35" i="22"/>
  <c r="AB35" i="22" s="1"/>
  <c r="Z25" i="22"/>
  <c r="AB25" i="22" s="1"/>
  <c r="Z14" i="22"/>
  <c r="AB14" i="22" s="1"/>
  <c r="Z58" i="22"/>
  <c r="AB58" i="22" s="1"/>
  <c r="Z26" i="22"/>
  <c r="AB26" i="22" s="1"/>
  <c r="Z47" i="22"/>
  <c r="AB47" i="22" s="1"/>
  <c r="Z69" i="22"/>
  <c r="AB69" i="22" s="1"/>
  <c r="Z78" i="22"/>
  <c r="AB78" i="22" s="1"/>
  <c r="Z55" i="22"/>
  <c r="AB55" i="22" s="1"/>
  <c r="Z76" i="22"/>
  <c r="AB76" i="22" s="1"/>
  <c r="Z63" i="22"/>
  <c r="AB63" i="22" s="1"/>
  <c r="Z74" i="22"/>
  <c r="AB74" i="22" s="1"/>
  <c r="Z16" i="22"/>
  <c r="AB16" i="22" s="1"/>
  <c r="Z46" i="22"/>
  <c r="AB46" i="22" s="1"/>
  <c r="Z12" i="22"/>
  <c r="AB12" i="22" s="1"/>
  <c r="Z65" i="22"/>
  <c r="AB65" i="22" s="1"/>
  <c r="Z52" i="22"/>
  <c r="AB52" i="22" s="1"/>
  <c r="Z43" i="22"/>
  <c r="AB43" i="22" s="1"/>
  <c r="Z33" i="22"/>
  <c r="AB33" i="22" s="1"/>
  <c r="Z20" i="22"/>
  <c r="AB20" i="22" s="1"/>
  <c r="Z8" i="22"/>
  <c r="AB8" i="22" s="1"/>
  <c r="Z50" i="22"/>
  <c r="AB50" i="22" s="1"/>
  <c r="Z18" i="22"/>
  <c r="AB18" i="22" s="1"/>
  <c r="Z56" i="22"/>
  <c r="AB56" i="22" s="1"/>
  <c r="Z24" i="22"/>
  <c r="AB24" i="22" s="1"/>
  <c r="Z70" i="22"/>
  <c r="AB70" i="22" s="1"/>
  <c r="Z32" i="22"/>
  <c r="AB32" i="22" s="1"/>
  <c r="Z75" i="22"/>
  <c r="AB75" i="22" s="1"/>
  <c r="Z40" i="22"/>
  <c r="AB40" i="22" s="1"/>
  <c r="Z48" i="22"/>
  <c r="AB48" i="22" s="1"/>
  <c r="Z13" i="22"/>
  <c r="AB13" i="22" s="1"/>
  <c r="Z38" i="22"/>
  <c r="AB38" i="22" s="1"/>
  <c r="Z11" i="22"/>
  <c r="AB11" i="22" s="1"/>
  <c r="Z60" i="22"/>
  <c r="AB60" i="22" s="1"/>
  <c r="Z51" i="22"/>
  <c r="AB51" i="22" s="1"/>
  <c r="Z41" i="22"/>
  <c r="AB41" i="22" s="1"/>
  <c r="Z28" i="22"/>
  <c r="AB28" i="22" s="1"/>
  <c r="Z19" i="22"/>
  <c r="AB19" i="22" s="1"/>
  <c r="Z7" i="22"/>
  <c r="AB7" i="22" s="1"/>
  <c r="Z42" i="22"/>
  <c r="AB42" i="22" s="1"/>
  <c r="Z10" i="22"/>
  <c r="AB10" i="22" s="1"/>
  <c r="AM79" i="25"/>
  <c r="AM78" i="25"/>
  <c r="AM77" i="25"/>
  <c r="AM76" i="25"/>
  <c r="AM75" i="25"/>
  <c r="AM74" i="25"/>
  <c r="AM73" i="25"/>
  <c r="AM72" i="25"/>
  <c r="AM71" i="25"/>
  <c r="AM70" i="25"/>
  <c r="AM69" i="25"/>
  <c r="AM68" i="25"/>
  <c r="AM67" i="25"/>
  <c r="AM66" i="25"/>
  <c r="AM65" i="25"/>
  <c r="AM64" i="25"/>
  <c r="AM63" i="25"/>
  <c r="AM62" i="25"/>
  <c r="AM61" i="25"/>
  <c r="AM60" i="25"/>
  <c r="AM59" i="25"/>
  <c r="AM58" i="25"/>
  <c r="AM57" i="25"/>
  <c r="AM56" i="25"/>
  <c r="AM55" i="25"/>
  <c r="AM54" i="25"/>
  <c r="AM53" i="25"/>
  <c r="AM52" i="25"/>
  <c r="AM51" i="25"/>
  <c r="AM50" i="25"/>
  <c r="AM49" i="25"/>
  <c r="AM48" i="25"/>
  <c r="AM47" i="25"/>
  <c r="AM46" i="25"/>
  <c r="AM45" i="25"/>
  <c r="AM44" i="25"/>
  <c r="AM43" i="25"/>
  <c r="AM42" i="25"/>
  <c r="AM41" i="25"/>
  <c r="AM40" i="25"/>
  <c r="AM39" i="25"/>
  <c r="AM38" i="25"/>
  <c r="AM37" i="25"/>
  <c r="AM36" i="25"/>
  <c r="AM35" i="25"/>
  <c r="AM34" i="25"/>
  <c r="AM33" i="25"/>
  <c r="AM32" i="25"/>
  <c r="AM31" i="25"/>
  <c r="AM30" i="25"/>
  <c r="AM29" i="25"/>
  <c r="AM28" i="25"/>
  <c r="AM27" i="25"/>
  <c r="AM26" i="25"/>
  <c r="AM25" i="25"/>
  <c r="AM24" i="25"/>
  <c r="AM23" i="25"/>
  <c r="AM22" i="25"/>
  <c r="AM21" i="25"/>
  <c r="AM20" i="25"/>
  <c r="AM19" i="25"/>
  <c r="AM18" i="25"/>
  <c r="AM17" i="25"/>
  <c r="AM16" i="25"/>
  <c r="AM15" i="25"/>
  <c r="AM14" i="25"/>
  <c r="AM13" i="25"/>
  <c r="AM12" i="25"/>
  <c r="AM11" i="25"/>
  <c r="AM10" i="25"/>
  <c r="AM9" i="25"/>
  <c r="AM8" i="25"/>
  <c r="AM7" i="25"/>
  <c r="AM6" i="25"/>
  <c r="K49" i="34" l="1"/>
  <c r="K48" i="34"/>
  <c r="K47" i="34"/>
  <c r="K46" i="34"/>
  <c r="K45" i="34"/>
  <c r="K379" i="38"/>
  <c r="K378" i="38"/>
  <c r="K377" i="38"/>
  <c r="K376" i="38"/>
  <c r="K375" i="38"/>
  <c r="K49" i="40"/>
  <c r="K48" i="40"/>
  <c r="K47" i="40"/>
  <c r="K46" i="40"/>
  <c r="K45" i="40"/>
  <c r="J379" i="38"/>
  <c r="J378" i="38"/>
  <c r="J377" i="38"/>
  <c r="J376" i="38"/>
  <c r="J375" i="38"/>
  <c r="I379" i="38"/>
  <c r="I378" i="38"/>
  <c r="I377" i="38"/>
  <c r="I376" i="38"/>
  <c r="I375" i="38"/>
  <c r="H379" i="38"/>
  <c r="H378" i="38"/>
  <c r="H377" i="38"/>
  <c r="H376" i="38"/>
  <c r="H375" i="38"/>
  <c r="G379" i="38"/>
  <c r="G378" i="38"/>
  <c r="G377" i="38"/>
  <c r="G376" i="38"/>
  <c r="G375" i="38"/>
  <c r="F379" i="38"/>
  <c r="F378" i="38"/>
  <c r="F377" i="38"/>
  <c r="F376" i="38"/>
  <c r="F375" i="38"/>
  <c r="E379" i="38"/>
  <c r="E378" i="38"/>
  <c r="E377" i="38"/>
  <c r="E376" i="38"/>
  <c r="J379" i="31"/>
  <c r="J378" i="31"/>
  <c r="J377" i="31"/>
  <c r="J376" i="31"/>
  <c r="J375" i="31"/>
  <c r="I379" i="31"/>
  <c r="I378" i="31"/>
  <c r="I377" i="31"/>
  <c r="I376" i="31"/>
  <c r="I375" i="31"/>
  <c r="H379" i="31"/>
  <c r="H378" i="31"/>
  <c r="H377" i="31"/>
  <c r="H376" i="31"/>
  <c r="H375" i="31"/>
  <c r="G379" i="31"/>
  <c r="G378" i="31"/>
  <c r="G377" i="31"/>
  <c r="G376" i="31"/>
  <c r="G375" i="31"/>
  <c r="F379" i="31"/>
  <c r="F378" i="31"/>
  <c r="F377" i="31"/>
  <c r="F376" i="31"/>
  <c r="F375" i="31"/>
  <c r="E379" i="31"/>
  <c r="E378" i="31"/>
  <c r="E377" i="31"/>
  <c r="E376" i="31"/>
  <c r="E375" i="31"/>
  <c r="E375" i="38"/>
  <c r="J17" i="22" l="1"/>
  <c r="J16" i="22"/>
  <c r="J15" i="22"/>
  <c r="J14" i="22"/>
  <c r="J13" i="22"/>
  <c r="J12" i="22"/>
  <c r="J11" i="22"/>
  <c r="J9" i="22"/>
  <c r="J8" i="22"/>
  <c r="J7" i="22"/>
  <c r="F27" i="22"/>
  <c r="F26" i="22"/>
  <c r="F25" i="22"/>
  <c r="F24" i="22"/>
  <c r="F23" i="22"/>
  <c r="F22" i="22"/>
  <c r="F21" i="22"/>
  <c r="F20" i="22"/>
  <c r="F19" i="22"/>
  <c r="F18" i="22"/>
  <c r="F17" i="22"/>
  <c r="F16" i="22"/>
  <c r="F15" i="22"/>
  <c r="F14" i="22"/>
  <c r="F13" i="22"/>
  <c r="F12" i="22"/>
  <c r="F11" i="22"/>
  <c r="F10" i="22"/>
  <c r="F9" i="22"/>
  <c r="F8" i="22"/>
  <c r="F7" i="22"/>
  <c r="AO13" i="26" l="1"/>
  <c r="AO12" i="26"/>
  <c r="AO11" i="26"/>
  <c r="AO10" i="26"/>
  <c r="AO9" i="26"/>
  <c r="AP13" i="26"/>
  <c r="AP12" i="26"/>
  <c r="AP11" i="26"/>
  <c r="AP10" i="26"/>
  <c r="AP9" i="26"/>
  <c r="AP8" i="26"/>
  <c r="AO8" i="26"/>
  <c r="AN13" i="26"/>
  <c r="AN11" i="26"/>
  <c r="AN12" i="26"/>
  <c r="AN10" i="26"/>
  <c r="AN9" i="26"/>
  <c r="AN8" i="26"/>
  <c r="J6" i="22" l="1"/>
  <c r="F6" i="22"/>
  <c r="I6" i="23"/>
  <c r="P13" i="23" l="1"/>
  <c r="P11" i="23"/>
  <c r="P12" i="23"/>
  <c r="P8" i="23"/>
  <c r="P9" i="23"/>
  <c r="P7" i="23"/>
  <c r="P10" i="23"/>
  <c r="P6" i="23"/>
  <c r="M13" i="23"/>
  <c r="M9" i="23"/>
  <c r="M7" i="23"/>
  <c r="M6" i="23"/>
  <c r="M12" i="23"/>
  <c r="M8" i="23"/>
  <c r="M11" i="23"/>
  <c r="M10" i="23"/>
  <c r="J31" i="22"/>
  <c r="J30" i="22"/>
  <c r="Q7" i="42" l="1"/>
  <c r="Q7" i="38"/>
  <c r="Q7" i="31"/>
  <c r="Q7" i="43"/>
  <c r="Q47" i="42"/>
  <c r="Q47" i="38"/>
  <c r="Q47" i="31"/>
  <c r="Q47" i="43"/>
  <c r="Q11" i="41"/>
  <c r="Q11" i="33"/>
  <c r="Q11" i="34"/>
  <c r="Q11" i="40"/>
  <c r="Q5" i="41"/>
  <c r="Q5" i="40"/>
  <c r="Q5" i="33"/>
  <c r="Q5" i="34"/>
  <c r="Q13" i="41"/>
  <c r="D45" i="41" s="1"/>
  <c r="Q13" i="34"/>
  <c r="D45" i="34" s="1"/>
  <c r="Q13" i="40"/>
  <c r="D45" i="40" s="1"/>
  <c r="E3" i="29"/>
  <c r="E3" i="30"/>
  <c r="Q6" i="38"/>
  <c r="Q6" i="31"/>
  <c r="Q6" i="42"/>
  <c r="Q6" i="43"/>
  <c r="Q14" i="38"/>
  <c r="Q14" i="31"/>
  <c r="Q14" i="42"/>
  <c r="Q14" i="43"/>
  <c r="Q22" i="38"/>
  <c r="Q22" i="31"/>
  <c r="Q22" i="42"/>
  <c r="Q22" i="43"/>
  <c r="Q30" i="38"/>
  <c r="Q30" i="31"/>
  <c r="Q30" i="42"/>
  <c r="Q30" i="43"/>
  <c r="Q38" i="38"/>
  <c r="Q38" i="31"/>
  <c r="Q38" i="42"/>
  <c r="Q38" i="43"/>
  <c r="Q46" i="38"/>
  <c r="Q46" i="31"/>
  <c r="Q46" i="42"/>
  <c r="Q46" i="43"/>
  <c r="Q54" i="38"/>
  <c r="Q54" i="31"/>
  <c r="Q54" i="42"/>
  <c r="Q54" i="43"/>
  <c r="Q62" i="38"/>
  <c r="Q62" i="31"/>
  <c r="Q62" i="42"/>
  <c r="Q62" i="43"/>
  <c r="Q70" i="38"/>
  <c r="Q70" i="31"/>
  <c r="Q70" i="42"/>
  <c r="Q70" i="43"/>
  <c r="Q78" i="38"/>
  <c r="Q78" i="31"/>
  <c r="Q78" i="42"/>
  <c r="Q78" i="43"/>
  <c r="Q6" i="41"/>
  <c r="Q6" i="34"/>
  <c r="Q6" i="33"/>
  <c r="Q6" i="40"/>
  <c r="Q55" i="42"/>
  <c r="Q55" i="38"/>
  <c r="Q55" i="31"/>
  <c r="Q55" i="43"/>
  <c r="Q7" i="34"/>
  <c r="Q7" i="41"/>
  <c r="Q7" i="40"/>
  <c r="Q7" i="33"/>
  <c r="Q8" i="43"/>
  <c r="Q8" i="42"/>
  <c r="Q8" i="38"/>
  <c r="Q8" i="31"/>
  <c r="Q16" i="43"/>
  <c r="Q16" i="42"/>
  <c r="Q16" i="38"/>
  <c r="Q16" i="31"/>
  <c r="Q24" i="43"/>
  <c r="Q24" i="42"/>
  <c r="Q24" i="38"/>
  <c r="Q24" i="31"/>
  <c r="Q32" i="43"/>
  <c r="Q32" i="42"/>
  <c r="Q32" i="38"/>
  <c r="Q32" i="31"/>
  <c r="Q40" i="43"/>
  <c r="Q40" i="42"/>
  <c r="Q40" i="38"/>
  <c r="Q40" i="31"/>
  <c r="Q48" i="43"/>
  <c r="Q48" i="42"/>
  <c r="Q48" i="38"/>
  <c r="Q48" i="31"/>
  <c r="Q56" i="43"/>
  <c r="Q56" i="38"/>
  <c r="Q56" i="31"/>
  <c r="Q64" i="43"/>
  <c r="Q64" i="42"/>
  <c r="Q64" i="38"/>
  <c r="Q64" i="31"/>
  <c r="Q72" i="43"/>
  <c r="Q72" i="42"/>
  <c r="Q72" i="38"/>
  <c r="Q72" i="31"/>
  <c r="Q63" i="42"/>
  <c r="Q63" i="38"/>
  <c r="Q63" i="31"/>
  <c r="Q63" i="43"/>
  <c r="Q8" i="41"/>
  <c r="Q8" i="40"/>
  <c r="Q8" i="33"/>
  <c r="Q8" i="34"/>
  <c r="Q9" i="43"/>
  <c r="Q9" i="42"/>
  <c r="Q9" i="38"/>
  <c r="Q9" i="31"/>
  <c r="Q17" i="43"/>
  <c r="Q17" i="42"/>
  <c r="Q17" i="38"/>
  <c r="Q17" i="31"/>
  <c r="Q25" i="43"/>
  <c r="Q25" i="42"/>
  <c r="Q25" i="38"/>
  <c r="Q25" i="31"/>
  <c r="Q33" i="43"/>
  <c r="Q33" i="42"/>
  <c r="Q33" i="38"/>
  <c r="Q33" i="31"/>
  <c r="Q41" i="43"/>
  <c r="Q41" i="42"/>
  <c r="Q41" i="38"/>
  <c r="Q41" i="31"/>
  <c r="Q49" i="43"/>
  <c r="Q49" i="42"/>
  <c r="Q49" i="38"/>
  <c r="Q49" i="31"/>
  <c r="Q57" i="43"/>
  <c r="Q57" i="42"/>
  <c r="Q57" i="38"/>
  <c r="Q57" i="31"/>
  <c r="Q65" i="43"/>
  <c r="Q65" i="42"/>
  <c r="Q65" i="38"/>
  <c r="Q65" i="31"/>
  <c r="Q73" i="43"/>
  <c r="Q73" i="42"/>
  <c r="Q73" i="38"/>
  <c r="Q73" i="31"/>
  <c r="Q23" i="42"/>
  <c r="Q23" i="38"/>
  <c r="Q23" i="31"/>
  <c r="Q23" i="43"/>
  <c r="Q9" i="41"/>
  <c r="Q9" i="34"/>
  <c r="Q9" i="33"/>
  <c r="Q9" i="40"/>
  <c r="Q10" i="43"/>
  <c r="Q10" i="42"/>
  <c r="Q10" i="38"/>
  <c r="Q10" i="31"/>
  <c r="Q18" i="43"/>
  <c r="Q18" i="42"/>
  <c r="Q18" i="38"/>
  <c r="Q18" i="31"/>
  <c r="Q26" i="43"/>
  <c r="Q26" i="42"/>
  <c r="Q26" i="38"/>
  <c r="Q26" i="31"/>
  <c r="Q34" i="43"/>
  <c r="Q34" i="42"/>
  <c r="Q34" i="31"/>
  <c r="Q34" i="38"/>
  <c r="Q42" i="43"/>
  <c r="Q42" i="42"/>
  <c r="Q42" i="31"/>
  <c r="Q42" i="38"/>
  <c r="Q50" i="43"/>
  <c r="Q50" i="42"/>
  <c r="Q50" i="31"/>
  <c r="Q50" i="38"/>
  <c r="Q58" i="43"/>
  <c r="Q58" i="42"/>
  <c r="Q58" i="31"/>
  <c r="Q58" i="38"/>
  <c r="Q66" i="43"/>
  <c r="Q66" i="42"/>
  <c r="Q66" i="38"/>
  <c r="Q66" i="31"/>
  <c r="Q74" i="43"/>
  <c r="Q74" i="42"/>
  <c r="Q74" i="38"/>
  <c r="Q74" i="31"/>
  <c r="Q71" i="42"/>
  <c r="Q71" i="38"/>
  <c r="Q71" i="31"/>
  <c r="Q71" i="43"/>
  <c r="Q11" i="43"/>
  <c r="Q11" i="42"/>
  <c r="Q11" i="38"/>
  <c r="Q11" i="31"/>
  <c r="Q19" i="43"/>
  <c r="Q19" i="42"/>
  <c r="Q19" i="38"/>
  <c r="Q19" i="31"/>
  <c r="Q27" i="43"/>
  <c r="Q27" i="42"/>
  <c r="Q27" i="38"/>
  <c r="Q27" i="31"/>
  <c r="Q35" i="43"/>
  <c r="Q35" i="42"/>
  <c r="Q35" i="38"/>
  <c r="Q35" i="31"/>
  <c r="Q43" i="43"/>
  <c r="Q43" i="42"/>
  <c r="Q43" i="38"/>
  <c r="Q43" i="31"/>
  <c r="Q51" i="43"/>
  <c r="Q51" i="42"/>
  <c r="Q51" i="38"/>
  <c r="Q51" i="31"/>
  <c r="Q59" i="43"/>
  <c r="Q59" i="42"/>
  <c r="Q59" i="38"/>
  <c r="Q59" i="31"/>
  <c r="Q67" i="43"/>
  <c r="Q67" i="42"/>
  <c r="Q67" i="38"/>
  <c r="Q67" i="31"/>
  <c r="Q75" i="43"/>
  <c r="Q75" i="42"/>
  <c r="Q75" i="38"/>
  <c r="Q75" i="31"/>
  <c r="Q15" i="42"/>
  <c r="Q15" i="38"/>
  <c r="Q15" i="31"/>
  <c r="Q15" i="43"/>
  <c r="Q39" i="42"/>
  <c r="Q39" i="38"/>
  <c r="Q39" i="31"/>
  <c r="Q39" i="43"/>
  <c r="Q10" i="41"/>
  <c r="Q10" i="34"/>
  <c r="Q10" i="40"/>
  <c r="Q10" i="33"/>
  <c r="Q12" i="38"/>
  <c r="Q12" i="31"/>
  <c r="Q12" i="43"/>
  <c r="Q12" i="42"/>
  <c r="Q20" i="38"/>
  <c r="Q20" i="31"/>
  <c r="Q20" i="43"/>
  <c r="Q20" i="42"/>
  <c r="Q28" i="38"/>
  <c r="Q28" i="31"/>
  <c r="Q28" i="43"/>
  <c r="Q28" i="42"/>
  <c r="Q36" i="38"/>
  <c r="Q36" i="31"/>
  <c r="Q36" i="43"/>
  <c r="Q36" i="42"/>
  <c r="Q44" i="38"/>
  <c r="Q44" i="31"/>
  <c r="Q44" i="43"/>
  <c r="Q44" i="42"/>
  <c r="Q52" i="38"/>
  <c r="Q52" i="31"/>
  <c r="Q52" i="43"/>
  <c r="Q52" i="42"/>
  <c r="Q60" i="38"/>
  <c r="Q60" i="31"/>
  <c r="Q60" i="43"/>
  <c r="Q60" i="42"/>
  <c r="Q68" i="38"/>
  <c r="Q68" i="31"/>
  <c r="Q68" i="43"/>
  <c r="Q68" i="42"/>
  <c r="Q76" i="38"/>
  <c r="Q76" i="31"/>
  <c r="Q76" i="43"/>
  <c r="Q76" i="42"/>
  <c r="Q31" i="42"/>
  <c r="Q31" i="38"/>
  <c r="Q31" i="31"/>
  <c r="Q31" i="43"/>
  <c r="Q12" i="41"/>
  <c r="Q12" i="33"/>
  <c r="Q12" i="34"/>
  <c r="Q12" i="40"/>
  <c r="Q5" i="43"/>
  <c r="Q5" i="42"/>
  <c r="Q5" i="31"/>
  <c r="Q5" i="38"/>
  <c r="Q13" i="38"/>
  <c r="Q13" i="31"/>
  <c r="Q13" i="43"/>
  <c r="Q13" i="42"/>
  <c r="Q21" i="38"/>
  <c r="Q21" i="31"/>
  <c r="Q21" i="43"/>
  <c r="Q21" i="42"/>
  <c r="Q29" i="38"/>
  <c r="Q29" i="31"/>
  <c r="Q29" i="43"/>
  <c r="Q29" i="42"/>
  <c r="Q37" i="38"/>
  <c r="Q37" i="31"/>
  <c r="Q37" i="43"/>
  <c r="Q37" i="42"/>
  <c r="Q45" i="38"/>
  <c r="Q45" i="31"/>
  <c r="Q45" i="43"/>
  <c r="Q45" i="42"/>
  <c r="Q53" i="38"/>
  <c r="Q53" i="31"/>
  <c r="Q53" i="43"/>
  <c r="Q53" i="42"/>
  <c r="Q61" i="38"/>
  <c r="Q61" i="31"/>
  <c r="Q61" i="43"/>
  <c r="Q61" i="42"/>
  <c r="Q69" i="38"/>
  <c r="Q69" i="31"/>
  <c r="Q69" i="43"/>
  <c r="Q69" i="42"/>
  <c r="Q77" i="38"/>
  <c r="Q77" i="31"/>
  <c r="Q77" i="43"/>
  <c r="Q77" i="42"/>
  <c r="M168" i="31" l="1"/>
  <c r="M167" i="31"/>
  <c r="M166" i="31"/>
  <c r="M165" i="31"/>
  <c r="M169" i="31"/>
  <c r="M160" i="31"/>
  <c r="M164" i="31"/>
  <c r="M163" i="31"/>
  <c r="M162" i="31"/>
  <c r="M161" i="31"/>
  <c r="M334" i="31"/>
  <c r="M333" i="31"/>
  <c r="M332" i="31"/>
  <c r="M331" i="31"/>
  <c r="M330" i="31"/>
  <c r="M94" i="31"/>
  <c r="M93" i="31"/>
  <c r="M92" i="31"/>
  <c r="M91" i="31"/>
  <c r="M90" i="31"/>
  <c r="M9" i="33"/>
  <c r="M8" i="33"/>
  <c r="M7" i="33"/>
  <c r="M6" i="33"/>
  <c r="M5" i="33"/>
  <c r="M216" i="31"/>
  <c r="M215" i="31"/>
  <c r="M219" i="31"/>
  <c r="M217" i="31"/>
  <c r="M218" i="31"/>
  <c r="M248" i="31"/>
  <c r="M247" i="31"/>
  <c r="M249" i="31"/>
  <c r="M246" i="31"/>
  <c r="M245" i="31"/>
  <c r="M174" i="31"/>
  <c r="M173" i="31"/>
  <c r="M172" i="31"/>
  <c r="M171" i="31"/>
  <c r="M170" i="31"/>
  <c r="M14" i="31"/>
  <c r="M13" i="31"/>
  <c r="M12" i="31"/>
  <c r="M11" i="31"/>
  <c r="M10" i="31"/>
  <c r="M359" i="31"/>
  <c r="M358" i="31"/>
  <c r="M357" i="31"/>
  <c r="M356" i="31"/>
  <c r="M355" i="31"/>
  <c r="M279" i="31"/>
  <c r="M278" i="31"/>
  <c r="M277" i="31"/>
  <c r="M276" i="31"/>
  <c r="M275" i="31"/>
  <c r="M199" i="31"/>
  <c r="M198" i="31"/>
  <c r="M197" i="31"/>
  <c r="M196" i="31"/>
  <c r="M195" i="31"/>
  <c r="M119" i="31"/>
  <c r="M118" i="31"/>
  <c r="M117" i="31"/>
  <c r="M116" i="31"/>
  <c r="M115" i="31"/>
  <c r="M39" i="31"/>
  <c r="M38" i="31"/>
  <c r="M37" i="31"/>
  <c r="M36" i="31"/>
  <c r="M35" i="31"/>
  <c r="M352" i="31"/>
  <c r="M351" i="31"/>
  <c r="M350" i="31"/>
  <c r="M354" i="31"/>
  <c r="M353" i="31"/>
  <c r="M112" i="31"/>
  <c r="M111" i="31"/>
  <c r="M110" i="31"/>
  <c r="M114" i="31"/>
  <c r="M113" i="31"/>
  <c r="M32" i="31"/>
  <c r="M31" i="31"/>
  <c r="M30" i="31"/>
  <c r="M33" i="31"/>
  <c r="M34" i="31"/>
  <c r="M305" i="31"/>
  <c r="M309" i="31"/>
  <c r="M308" i="31"/>
  <c r="M307" i="31"/>
  <c r="M306" i="31"/>
  <c r="M229" i="31"/>
  <c r="M228" i="31"/>
  <c r="M227" i="31"/>
  <c r="M226" i="31"/>
  <c r="M225" i="31"/>
  <c r="M149" i="31"/>
  <c r="M148" i="31"/>
  <c r="M147" i="31"/>
  <c r="M145" i="31"/>
  <c r="M146" i="31"/>
  <c r="M65" i="31"/>
  <c r="M69" i="31"/>
  <c r="M68" i="31"/>
  <c r="M67" i="31"/>
  <c r="M66" i="31"/>
  <c r="M344" i="31"/>
  <c r="M343" i="31"/>
  <c r="M342" i="31"/>
  <c r="M341" i="31"/>
  <c r="M340" i="31"/>
  <c r="M264" i="31"/>
  <c r="M263" i="31"/>
  <c r="M262" i="31"/>
  <c r="M261" i="31"/>
  <c r="M260" i="31"/>
  <c r="M184" i="31"/>
  <c r="M183" i="31"/>
  <c r="M182" i="31"/>
  <c r="M181" i="31"/>
  <c r="M180" i="31"/>
  <c r="M104" i="31"/>
  <c r="M103" i="31"/>
  <c r="M102" i="31"/>
  <c r="M101" i="31"/>
  <c r="M100" i="31"/>
  <c r="M24" i="31"/>
  <c r="M23" i="31"/>
  <c r="M22" i="31"/>
  <c r="M21" i="31"/>
  <c r="M20" i="31"/>
  <c r="M320" i="31"/>
  <c r="M324" i="31"/>
  <c r="M323" i="31"/>
  <c r="M322" i="31"/>
  <c r="M321" i="31"/>
  <c r="M176" i="31"/>
  <c r="M175" i="31"/>
  <c r="M177" i="31"/>
  <c r="M179" i="31"/>
  <c r="M178" i="31"/>
  <c r="M96" i="31"/>
  <c r="M95" i="31"/>
  <c r="M99" i="31"/>
  <c r="M97" i="31"/>
  <c r="M98" i="31"/>
  <c r="M24" i="33"/>
  <c r="M23" i="33"/>
  <c r="M22" i="33"/>
  <c r="M21" i="33"/>
  <c r="M20" i="33"/>
  <c r="M256" i="31"/>
  <c r="M255" i="31"/>
  <c r="M257" i="31"/>
  <c r="M259" i="31"/>
  <c r="M258" i="31"/>
  <c r="M240" i="31"/>
  <c r="M241" i="31"/>
  <c r="M244" i="31"/>
  <c r="M243" i="31"/>
  <c r="M242" i="31"/>
  <c r="M254" i="31"/>
  <c r="M253" i="31"/>
  <c r="M252" i="31"/>
  <c r="M251" i="31"/>
  <c r="M250" i="31"/>
  <c r="M192" i="31"/>
  <c r="M191" i="31"/>
  <c r="M190" i="31"/>
  <c r="M193" i="31"/>
  <c r="M194" i="31"/>
  <c r="M368" i="31"/>
  <c r="M369" i="31"/>
  <c r="M367" i="31"/>
  <c r="M366" i="31"/>
  <c r="M365" i="31"/>
  <c r="M288" i="31"/>
  <c r="M289" i="31"/>
  <c r="M287" i="31"/>
  <c r="M286" i="31"/>
  <c r="M285" i="31"/>
  <c r="M208" i="31"/>
  <c r="M207" i="31"/>
  <c r="M206" i="31"/>
  <c r="M205" i="31"/>
  <c r="M209" i="31"/>
  <c r="M128" i="31"/>
  <c r="M129" i="31"/>
  <c r="M127" i="31"/>
  <c r="M126" i="31"/>
  <c r="M125" i="31"/>
  <c r="M48" i="31"/>
  <c r="M49" i="31"/>
  <c r="M47" i="31"/>
  <c r="M46" i="31"/>
  <c r="M45" i="31"/>
  <c r="M41" i="33"/>
  <c r="M40" i="33"/>
  <c r="M44" i="33"/>
  <c r="M43" i="33"/>
  <c r="M42" i="33"/>
  <c r="M360" i="31"/>
  <c r="M364" i="31"/>
  <c r="M361" i="31"/>
  <c r="M363" i="31"/>
  <c r="M362" i="31"/>
  <c r="M280" i="31"/>
  <c r="M284" i="31"/>
  <c r="M281" i="31"/>
  <c r="M283" i="31"/>
  <c r="M282" i="31"/>
  <c r="M200" i="31"/>
  <c r="M201" i="31"/>
  <c r="M204" i="31"/>
  <c r="M203" i="31"/>
  <c r="M202" i="31"/>
  <c r="M120" i="31"/>
  <c r="M121" i="31"/>
  <c r="M124" i="31"/>
  <c r="M123" i="31"/>
  <c r="M122" i="31"/>
  <c r="M40" i="31"/>
  <c r="M41" i="31"/>
  <c r="M44" i="31"/>
  <c r="M43" i="31"/>
  <c r="M42" i="31"/>
  <c r="M374" i="31"/>
  <c r="M373" i="31"/>
  <c r="M372" i="31"/>
  <c r="M371" i="31"/>
  <c r="M370" i="31"/>
  <c r="M294" i="31"/>
  <c r="M293" i="31"/>
  <c r="M292" i="31"/>
  <c r="M291" i="31"/>
  <c r="M290" i="31"/>
  <c r="M214" i="31"/>
  <c r="M213" i="31"/>
  <c r="M212" i="31"/>
  <c r="M211" i="31"/>
  <c r="M210" i="31"/>
  <c r="M134" i="31"/>
  <c r="M133" i="31"/>
  <c r="M132" i="31"/>
  <c r="M131" i="31"/>
  <c r="M130" i="31"/>
  <c r="M54" i="31"/>
  <c r="M53" i="31"/>
  <c r="M52" i="31"/>
  <c r="M51" i="31"/>
  <c r="M50" i="31"/>
  <c r="M88" i="31"/>
  <c r="M87" i="31"/>
  <c r="M86" i="31"/>
  <c r="M85" i="31"/>
  <c r="M89" i="31"/>
  <c r="M80" i="31"/>
  <c r="M84" i="31"/>
  <c r="M81" i="31"/>
  <c r="M83" i="31"/>
  <c r="M82" i="31"/>
  <c r="M272" i="31"/>
  <c r="M271" i="31"/>
  <c r="M270" i="31"/>
  <c r="M274" i="31"/>
  <c r="M273" i="31"/>
  <c r="M16" i="31"/>
  <c r="M15" i="31"/>
  <c r="M19" i="31"/>
  <c r="M18" i="31"/>
  <c r="M17" i="31"/>
  <c r="M328" i="31"/>
  <c r="M329" i="31"/>
  <c r="M327" i="31"/>
  <c r="M326" i="31"/>
  <c r="M325" i="31"/>
  <c r="M33" i="33"/>
  <c r="M32" i="33"/>
  <c r="M31" i="33"/>
  <c r="M30" i="33"/>
  <c r="M34" i="33"/>
  <c r="M319" i="31"/>
  <c r="M318" i="31"/>
  <c r="M317" i="31"/>
  <c r="M316" i="31"/>
  <c r="M315" i="31"/>
  <c r="M239" i="31"/>
  <c r="M238" i="31"/>
  <c r="M237" i="31"/>
  <c r="M236" i="31"/>
  <c r="M235" i="31"/>
  <c r="M159" i="31"/>
  <c r="M158" i="31"/>
  <c r="M157" i="31"/>
  <c r="M156" i="31"/>
  <c r="M155" i="31"/>
  <c r="M79" i="31"/>
  <c r="M78" i="31"/>
  <c r="M77" i="31"/>
  <c r="M76" i="31"/>
  <c r="M75" i="31"/>
  <c r="M312" i="31"/>
  <c r="M311" i="31"/>
  <c r="M310" i="31"/>
  <c r="M313" i="31"/>
  <c r="M314" i="31"/>
  <c r="M72" i="31"/>
  <c r="M71" i="31"/>
  <c r="M70" i="31"/>
  <c r="M73" i="31"/>
  <c r="M74" i="31"/>
  <c r="M349" i="31"/>
  <c r="M348" i="31"/>
  <c r="M347" i="31"/>
  <c r="M345" i="31"/>
  <c r="M346" i="31"/>
  <c r="M269" i="31"/>
  <c r="M268" i="31"/>
  <c r="M267" i="31"/>
  <c r="M265" i="31"/>
  <c r="M266" i="31"/>
  <c r="M185" i="31"/>
  <c r="M189" i="31"/>
  <c r="M188" i="31"/>
  <c r="M187" i="31"/>
  <c r="M186" i="31"/>
  <c r="M109" i="31"/>
  <c r="M105" i="31"/>
  <c r="M108" i="31"/>
  <c r="M107" i="31"/>
  <c r="M106" i="31"/>
  <c r="M29" i="31"/>
  <c r="M28" i="31"/>
  <c r="M27" i="31"/>
  <c r="M25" i="31"/>
  <c r="M26" i="31"/>
  <c r="M304" i="31"/>
  <c r="M303" i="31"/>
  <c r="M302" i="31"/>
  <c r="M301" i="31"/>
  <c r="M300" i="31"/>
  <c r="M224" i="31"/>
  <c r="M223" i="31"/>
  <c r="M222" i="31"/>
  <c r="M221" i="31"/>
  <c r="M220" i="31"/>
  <c r="M144" i="31"/>
  <c r="M143" i="31"/>
  <c r="M142" i="31"/>
  <c r="M141" i="31"/>
  <c r="M140" i="31"/>
  <c r="M64" i="31"/>
  <c r="M63" i="31"/>
  <c r="M62" i="31"/>
  <c r="M61" i="31"/>
  <c r="M60" i="31"/>
  <c r="M17" i="33"/>
  <c r="M16" i="33"/>
  <c r="M15" i="33"/>
  <c r="M18" i="33"/>
  <c r="M19" i="33"/>
  <c r="M39" i="33"/>
  <c r="M38" i="33"/>
  <c r="M37" i="33"/>
  <c r="M36" i="33"/>
  <c r="M35" i="33"/>
  <c r="M8" i="31"/>
  <c r="M7" i="31"/>
  <c r="M6" i="31"/>
  <c r="M5" i="31"/>
  <c r="M9" i="31"/>
  <c r="M136" i="31"/>
  <c r="M135" i="31"/>
  <c r="M137" i="31"/>
  <c r="M139" i="31"/>
  <c r="M138" i="31"/>
  <c r="M56" i="31"/>
  <c r="M55" i="31"/>
  <c r="M59" i="31"/>
  <c r="M58" i="31"/>
  <c r="M57" i="31"/>
  <c r="M336" i="31"/>
  <c r="M335" i="31"/>
  <c r="M337" i="31"/>
  <c r="M339" i="31"/>
  <c r="M338" i="31"/>
  <c r="M232" i="31"/>
  <c r="M231" i="31"/>
  <c r="M230" i="31"/>
  <c r="M233" i="31"/>
  <c r="M234" i="31"/>
  <c r="M152" i="31"/>
  <c r="M151" i="31"/>
  <c r="M150" i="31"/>
  <c r="M153" i="31"/>
  <c r="M154" i="31"/>
  <c r="M25" i="33"/>
  <c r="M29" i="33"/>
  <c r="M26" i="33"/>
  <c r="M28" i="33"/>
  <c r="M27" i="33"/>
  <c r="M296" i="31"/>
  <c r="M295" i="31"/>
  <c r="M297" i="31"/>
  <c r="M299" i="31"/>
  <c r="M298" i="31"/>
  <c r="M10" i="33"/>
  <c r="M14" i="33"/>
  <c r="M13" i="33"/>
  <c r="M12" i="33"/>
  <c r="M11" i="33"/>
  <c r="D325" i="31"/>
  <c r="D245" i="31"/>
  <c r="D165" i="31"/>
  <c r="D85" i="31"/>
  <c r="D5" i="42"/>
  <c r="D135" i="38"/>
  <c r="D320" i="31"/>
  <c r="D240" i="31"/>
  <c r="D160" i="31"/>
  <c r="D80" i="31"/>
  <c r="D30" i="34"/>
  <c r="D55" i="38"/>
  <c r="D315" i="42"/>
  <c r="D235" i="42"/>
  <c r="D155" i="42"/>
  <c r="D75" i="42"/>
  <c r="D335" i="38"/>
  <c r="D310" i="42"/>
  <c r="D230" i="42"/>
  <c r="D150" i="42"/>
  <c r="D70" i="42"/>
  <c r="D25" i="34"/>
  <c r="D345" i="42"/>
  <c r="D265" i="42"/>
  <c r="D185" i="42"/>
  <c r="D105" i="42"/>
  <c r="D25" i="42"/>
  <c r="D295" i="38"/>
  <c r="D300" i="42"/>
  <c r="D220" i="42"/>
  <c r="D140" i="42"/>
  <c r="D60" i="42"/>
  <c r="D15" i="41"/>
  <c r="D10" i="34"/>
  <c r="D330" i="31"/>
  <c r="D250" i="31"/>
  <c r="D170" i="31"/>
  <c r="D90" i="31"/>
  <c r="D10" i="31"/>
  <c r="D5" i="34"/>
  <c r="D215" i="43"/>
  <c r="D325" i="38"/>
  <c r="D320" i="38"/>
  <c r="D315" i="43"/>
  <c r="D75" i="43"/>
  <c r="D150" i="43"/>
  <c r="D25" i="41"/>
  <c r="D345" i="43"/>
  <c r="D265" i="43"/>
  <c r="D185" i="43"/>
  <c r="D105" i="43"/>
  <c r="D25" i="43"/>
  <c r="D295" i="42"/>
  <c r="D300" i="43"/>
  <c r="D220" i="43"/>
  <c r="D140" i="43"/>
  <c r="D60" i="43"/>
  <c r="D15" i="34"/>
  <c r="D10" i="41"/>
  <c r="D330" i="38"/>
  <c r="D250" i="38"/>
  <c r="D170" i="38"/>
  <c r="D90" i="38"/>
  <c r="D10" i="38"/>
  <c r="D5" i="33"/>
  <c r="D215" i="31"/>
  <c r="Q79" i="42"/>
  <c r="D375" i="42" s="1"/>
  <c r="Q79" i="38"/>
  <c r="D375" i="38" s="1"/>
  <c r="Q79" i="43"/>
  <c r="D375" i="43" s="1"/>
  <c r="D240" i="38"/>
  <c r="D70" i="43"/>
  <c r="D365" i="42"/>
  <c r="D285" i="42"/>
  <c r="D205" i="42"/>
  <c r="D125" i="42"/>
  <c r="D45" i="42"/>
  <c r="D40" i="40"/>
  <c r="D360" i="42"/>
  <c r="D280" i="42"/>
  <c r="D200" i="42"/>
  <c r="D120" i="42"/>
  <c r="D40" i="42"/>
  <c r="D175" i="43"/>
  <c r="D355" i="31"/>
  <c r="D275" i="31"/>
  <c r="D195" i="31"/>
  <c r="D115" i="31"/>
  <c r="D35" i="31"/>
  <c r="D350" i="31"/>
  <c r="D270" i="38"/>
  <c r="D190" i="38"/>
  <c r="D110" i="31"/>
  <c r="D30" i="31"/>
  <c r="D95" i="43"/>
  <c r="D305" i="31"/>
  <c r="D225" i="31"/>
  <c r="D145" i="31"/>
  <c r="D65" i="31"/>
  <c r="D20" i="34"/>
  <c r="D340" i="31"/>
  <c r="D260" i="31"/>
  <c r="D180" i="31"/>
  <c r="D100" i="31"/>
  <c r="D20" i="31"/>
  <c r="D255" i="43"/>
  <c r="D370" i="43"/>
  <c r="D290" i="43"/>
  <c r="D210" i="43"/>
  <c r="D130" i="43"/>
  <c r="D50" i="43"/>
  <c r="D5" i="40"/>
  <c r="D215" i="38"/>
  <c r="D85" i="38"/>
  <c r="D30" i="41"/>
  <c r="D310" i="43"/>
  <c r="D365" i="43"/>
  <c r="D205" i="43"/>
  <c r="D125" i="43"/>
  <c r="D45" i="43"/>
  <c r="D40" i="34"/>
  <c r="D360" i="43"/>
  <c r="D280" i="43"/>
  <c r="D200" i="43"/>
  <c r="D120" i="43"/>
  <c r="D40" i="43"/>
  <c r="D175" i="31"/>
  <c r="D355" i="38"/>
  <c r="D275" i="38"/>
  <c r="D195" i="38"/>
  <c r="D115" i="38"/>
  <c r="D35" i="38"/>
  <c r="D350" i="38"/>
  <c r="D270" i="31"/>
  <c r="D190" i="31"/>
  <c r="D110" i="38"/>
  <c r="D30" i="38"/>
  <c r="D95" i="31"/>
  <c r="D305" i="38"/>
  <c r="D225" i="38"/>
  <c r="D145" i="38"/>
  <c r="D65" i="38"/>
  <c r="D20" i="33"/>
  <c r="D340" i="38"/>
  <c r="D260" i="38"/>
  <c r="D180" i="38"/>
  <c r="D100" i="38"/>
  <c r="D20" i="38"/>
  <c r="D255" i="31"/>
  <c r="D370" i="42"/>
  <c r="D290" i="42"/>
  <c r="D210" i="42"/>
  <c r="D130" i="42"/>
  <c r="D50" i="42"/>
  <c r="D5" i="41"/>
  <c r="D215" i="42"/>
  <c r="D5" i="43"/>
  <c r="D55" i="42"/>
  <c r="D335" i="42"/>
  <c r="D285" i="43"/>
  <c r="D365" i="31"/>
  <c r="D285" i="31"/>
  <c r="D205" i="31"/>
  <c r="D125" i="31"/>
  <c r="D45" i="31"/>
  <c r="D40" i="33"/>
  <c r="D360" i="31"/>
  <c r="D280" i="31"/>
  <c r="D200" i="31"/>
  <c r="D120" i="31"/>
  <c r="D40" i="31"/>
  <c r="D175" i="38"/>
  <c r="D355" i="42"/>
  <c r="D275" i="42"/>
  <c r="D195" i="42"/>
  <c r="D115" i="42"/>
  <c r="D35" i="42"/>
  <c r="D350" i="42"/>
  <c r="D270" i="42"/>
  <c r="D190" i="42"/>
  <c r="D110" i="42"/>
  <c r="D30" i="42"/>
  <c r="D95" i="38"/>
  <c r="D305" i="42"/>
  <c r="D225" i="42"/>
  <c r="D145" i="42"/>
  <c r="D65" i="42"/>
  <c r="D20" i="40"/>
  <c r="D340" i="42"/>
  <c r="D260" i="42"/>
  <c r="D180" i="42"/>
  <c r="D100" i="42"/>
  <c r="D20" i="42"/>
  <c r="D255" i="38"/>
  <c r="D370" i="31"/>
  <c r="D290" i="31"/>
  <c r="D210" i="31"/>
  <c r="D130" i="31"/>
  <c r="D50" i="31"/>
  <c r="D35" i="40"/>
  <c r="D15" i="43"/>
  <c r="D135" i="42"/>
  <c r="D235" i="43"/>
  <c r="D205" i="38"/>
  <c r="D40" i="41"/>
  <c r="D200" i="38"/>
  <c r="D120" i="38"/>
  <c r="D40" i="38"/>
  <c r="D175" i="42"/>
  <c r="D355" i="43"/>
  <c r="D275" i="43"/>
  <c r="D195" i="43"/>
  <c r="D115" i="43"/>
  <c r="D35" i="43"/>
  <c r="D350" i="43"/>
  <c r="D270" i="43"/>
  <c r="D190" i="43"/>
  <c r="D110" i="43"/>
  <c r="D30" i="43"/>
  <c r="D95" i="42"/>
  <c r="D305" i="43"/>
  <c r="D225" i="43"/>
  <c r="D145" i="43"/>
  <c r="D65" i="43"/>
  <c r="D20" i="41"/>
  <c r="D340" i="43"/>
  <c r="D260" i="43"/>
  <c r="D180" i="43"/>
  <c r="D100" i="43"/>
  <c r="D20" i="43"/>
  <c r="D255" i="42"/>
  <c r="D370" i="38"/>
  <c r="D290" i="38"/>
  <c r="D210" i="38"/>
  <c r="D130" i="38"/>
  <c r="D50" i="38"/>
  <c r="D35" i="34"/>
  <c r="D15" i="31"/>
  <c r="D165" i="38"/>
  <c r="D160" i="38"/>
  <c r="D155" i="43"/>
  <c r="D365" i="38"/>
  <c r="D125" i="38"/>
  <c r="D360" i="38"/>
  <c r="D325" i="42"/>
  <c r="D245" i="42"/>
  <c r="D165" i="42"/>
  <c r="D85" i="42"/>
  <c r="D5" i="38"/>
  <c r="D135" i="43"/>
  <c r="D320" i="42"/>
  <c r="D240" i="42"/>
  <c r="D160" i="42"/>
  <c r="D80" i="42"/>
  <c r="D30" i="33"/>
  <c r="D55" i="43"/>
  <c r="D315" i="31"/>
  <c r="D235" i="31"/>
  <c r="D155" i="31"/>
  <c r="D75" i="31"/>
  <c r="D335" i="43"/>
  <c r="D310" i="31"/>
  <c r="D230" i="38"/>
  <c r="D150" i="38"/>
  <c r="D70" i="31"/>
  <c r="D25" i="40"/>
  <c r="D345" i="31"/>
  <c r="D265" i="31"/>
  <c r="D185" i="31"/>
  <c r="D105" i="31"/>
  <c r="D25" i="31"/>
  <c r="D295" i="43"/>
  <c r="D300" i="31"/>
  <c r="D220" i="31"/>
  <c r="D140" i="31"/>
  <c r="D60" i="31"/>
  <c r="D15" i="33"/>
  <c r="D10" i="40"/>
  <c r="D330" i="43"/>
  <c r="D250" i="43"/>
  <c r="D170" i="43"/>
  <c r="D90" i="43"/>
  <c r="D10" i="43"/>
  <c r="D35" i="33"/>
  <c r="D15" i="38"/>
  <c r="D245" i="38"/>
  <c r="D80" i="38"/>
  <c r="D230" i="43"/>
  <c r="D285" i="38"/>
  <c r="D45" i="38"/>
  <c r="D280" i="38"/>
  <c r="D325" i="43"/>
  <c r="D245" i="43"/>
  <c r="D165" i="43"/>
  <c r="D85" i="43"/>
  <c r="D5" i="31"/>
  <c r="D135" i="31"/>
  <c r="D320" i="43"/>
  <c r="D240" i="43"/>
  <c r="D160" i="43"/>
  <c r="D80" i="43"/>
  <c r="D30" i="40"/>
  <c r="D55" i="31"/>
  <c r="D315" i="38"/>
  <c r="D235" i="38"/>
  <c r="D155" i="38"/>
  <c r="D75" i="38"/>
  <c r="D335" i="31"/>
  <c r="D310" i="38"/>
  <c r="D230" i="31"/>
  <c r="D150" i="31"/>
  <c r="D70" i="38"/>
  <c r="D25" i="33"/>
  <c r="D345" i="38"/>
  <c r="D265" i="38"/>
  <c r="D185" i="38"/>
  <c r="D105" i="38"/>
  <c r="D25" i="38"/>
  <c r="D295" i="31"/>
  <c r="D300" i="38"/>
  <c r="D220" i="38"/>
  <c r="D140" i="38"/>
  <c r="D60" i="38"/>
  <c r="D15" i="40"/>
  <c r="D10" i="33"/>
  <c r="D330" i="42"/>
  <c r="D250" i="42"/>
  <c r="D170" i="42"/>
  <c r="D90" i="42"/>
  <c r="D10" i="42"/>
  <c r="D35" i="41"/>
  <c r="D15" i="42"/>
  <c r="M45" i="33" l="1"/>
  <c r="M375" i="42"/>
  <c r="M45" i="40"/>
  <c r="M376" i="31"/>
  <c r="M377" i="31"/>
  <c r="M378" i="31"/>
  <c r="M379" i="31"/>
  <c r="M375" i="31"/>
  <c r="M47" i="41"/>
  <c r="M47" i="34"/>
  <c r="M377" i="38"/>
  <c r="M377" i="43"/>
  <c r="M379" i="42"/>
  <c r="M49" i="40"/>
  <c r="M49" i="33"/>
  <c r="M46" i="40"/>
  <c r="M376" i="42"/>
  <c r="M46" i="33"/>
  <c r="M377" i="42"/>
  <c r="M47" i="40"/>
  <c r="M47" i="33"/>
  <c r="M378" i="42"/>
  <c r="M48" i="40"/>
  <c r="M48" i="33"/>
  <c r="M48" i="34"/>
  <c r="M378" i="38"/>
  <c r="M48" i="41"/>
  <c r="M378" i="43"/>
  <c r="M376" i="38"/>
  <c r="M46" i="34"/>
  <c r="M46" i="41"/>
  <c r="M376" i="43"/>
  <c r="M375" i="38"/>
  <c r="M45" i="41"/>
  <c r="M375" i="43"/>
  <c r="M45" i="34"/>
  <c r="M379" i="43"/>
  <c r="M49" i="34"/>
  <c r="M49" i="41"/>
  <c r="M379" i="38"/>
  <c r="L154" i="31"/>
  <c r="L74" i="31"/>
  <c r="L73" i="31"/>
  <c r="L72" i="31"/>
  <c r="L19" i="31"/>
  <c r="L18" i="31"/>
  <c r="L14" i="31"/>
  <c r="L13" i="31"/>
  <c r="L314" i="31"/>
  <c r="L313" i="31"/>
  <c r="L304" i="31"/>
  <c r="L303" i="31"/>
  <c r="L302" i="31"/>
  <c r="L279" i="31"/>
  <c r="L278" i="31"/>
  <c r="L264" i="31"/>
  <c r="L263" i="31"/>
  <c r="L254" i="31"/>
  <c r="L253" i="31"/>
  <c r="L252" i="31"/>
  <c r="L174" i="31"/>
  <c r="L84" i="31"/>
  <c r="L83" i="31"/>
  <c r="L29" i="31"/>
  <c r="L28" i="31"/>
  <c r="L373" i="31"/>
  <c r="L372" i="31"/>
  <c r="L371" i="31"/>
  <c r="L369" i="31"/>
  <c r="L368" i="31"/>
  <c r="L367" i="31"/>
  <c r="L364" i="31"/>
  <c r="L363" i="31"/>
  <c r="L362" i="31"/>
  <c r="L359" i="31"/>
  <c r="L358" i="31"/>
  <c r="L354" i="31"/>
  <c r="L353" i="31"/>
  <c r="L352" i="31"/>
  <c r="L351" i="31"/>
  <c r="L349" i="31"/>
  <c r="L348" i="31"/>
  <c r="L347" i="31"/>
  <c r="L344" i="31"/>
  <c r="L343" i="31"/>
  <c r="L339" i="31"/>
  <c r="L338" i="31"/>
  <c r="L337" i="31"/>
  <c r="L336" i="31"/>
  <c r="L334" i="31"/>
  <c r="L332" i="31"/>
  <c r="L329" i="31"/>
  <c r="L328" i="31"/>
  <c r="L324" i="31"/>
  <c r="L323" i="31"/>
  <c r="L319" i="31"/>
  <c r="L318" i="31"/>
  <c r="L317" i="31"/>
  <c r="L309" i="31"/>
  <c r="L308" i="31"/>
  <c r="L307" i="31"/>
  <c r="L299" i="31"/>
  <c r="L294" i="31"/>
  <c r="L293" i="31"/>
  <c r="L289" i="31"/>
  <c r="L288" i="31"/>
  <c r="L287" i="31"/>
  <c r="L284" i="31"/>
  <c r="L283" i="31"/>
  <c r="L274" i="31"/>
  <c r="L273" i="31"/>
  <c r="L272" i="31"/>
  <c r="L269" i="31"/>
  <c r="L268" i="31"/>
  <c r="L259" i="31"/>
  <c r="L258" i="31"/>
  <c r="L249" i="31"/>
  <c r="L244" i="31"/>
  <c r="L239" i="31"/>
  <c r="L238" i="31"/>
  <c r="L234" i="31"/>
  <c r="L233" i="31"/>
  <c r="L229" i="31"/>
  <c r="L228" i="31"/>
  <c r="L224" i="31"/>
  <c r="L223" i="31"/>
  <c r="L219" i="31"/>
  <c r="L218" i="31"/>
  <c r="L209" i="31"/>
  <c r="L208" i="31"/>
  <c r="L204" i="31"/>
  <c r="L203" i="31"/>
  <c r="L199" i="31"/>
  <c r="L194" i="31"/>
  <c r="L193" i="31"/>
  <c r="L189" i="31"/>
  <c r="L188" i="31"/>
  <c r="L183" i="31"/>
  <c r="L179" i="31"/>
  <c r="L178" i="31"/>
  <c r="L168" i="31"/>
  <c r="L167" i="31"/>
  <c r="L164" i="31"/>
  <c r="L163" i="31"/>
  <c r="L159" i="31"/>
  <c r="L149" i="31"/>
  <c r="L148" i="31"/>
  <c r="L144" i="31"/>
  <c r="L143" i="31"/>
  <c r="L139" i="31"/>
  <c r="L138" i="31"/>
  <c r="L129" i="31"/>
  <c r="L128" i="31"/>
  <c r="L124" i="31"/>
  <c r="L123" i="31"/>
  <c r="L119" i="31"/>
  <c r="L118" i="31"/>
  <c r="L114" i="31"/>
  <c r="L113" i="31"/>
  <c r="L109" i="31"/>
  <c r="L108" i="31"/>
  <c r="L99" i="31"/>
  <c r="L94" i="31"/>
  <c r="L93" i="31"/>
  <c r="L89" i="31"/>
  <c r="L88" i="31"/>
  <c r="L79" i="31"/>
  <c r="L78" i="31"/>
  <c r="L69" i="31"/>
  <c r="L68" i="31"/>
  <c r="L64" i="31"/>
  <c r="L63" i="31"/>
  <c r="L59" i="31"/>
  <c r="L53" i="31"/>
  <c r="L49" i="31"/>
  <c r="L48" i="31"/>
  <c r="L47" i="31"/>
  <c r="L44" i="31"/>
  <c r="L43" i="31"/>
  <c r="L39" i="31"/>
  <c r="L38" i="31"/>
  <c r="L34" i="31"/>
  <c r="L33" i="31"/>
  <c r="L24" i="31"/>
  <c r="L23" i="31"/>
  <c r="L24" i="33" l="1"/>
  <c r="L29" i="33"/>
  <c r="L39" i="33"/>
  <c r="Z9" i="28"/>
  <c r="Z8" i="28"/>
  <c r="Z7" i="28"/>
  <c r="Z6" i="28"/>
  <c r="Y13" i="28"/>
  <c r="Y12" i="28"/>
  <c r="Y11" i="28"/>
  <c r="Y10" i="28"/>
  <c r="Y9" i="28"/>
  <c r="Y8" i="28"/>
  <c r="Y7" i="28"/>
  <c r="Y6" i="28"/>
  <c r="X6" i="28"/>
  <c r="Z10" i="28"/>
  <c r="Z11" i="28"/>
  <c r="Z12" i="28"/>
  <c r="Z13" i="28"/>
  <c r="AN7" i="25"/>
  <c r="AO7" i="25"/>
  <c r="AP7" i="25"/>
  <c r="AN8" i="25"/>
  <c r="AO8" i="25"/>
  <c r="AP8" i="25"/>
  <c r="AN9" i="25"/>
  <c r="AO9" i="25"/>
  <c r="AP9" i="25"/>
  <c r="AN10" i="25"/>
  <c r="AO10" i="25"/>
  <c r="AP10" i="25"/>
  <c r="AN11" i="25"/>
  <c r="AO11" i="25"/>
  <c r="AP11" i="25"/>
  <c r="AN12" i="25"/>
  <c r="AO12" i="25"/>
  <c r="AP12" i="25"/>
  <c r="AN13" i="25"/>
  <c r="AO13" i="25"/>
  <c r="AP13" i="25"/>
  <c r="AN14" i="25"/>
  <c r="AO14" i="25"/>
  <c r="AP14" i="25"/>
  <c r="AN15" i="25"/>
  <c r="AO15" i="25"/>
  <c r="AP15" i="25"/>
  <c r="AN16" i="25"/>
  <c r="AO16" i="25"/>
  <c r="AP16" i="25"/>
  <c r="AN17" i="25"/>
  <c r="AO17" i="25"/>
  <c r="AP17" i="25"/>
  <c r="AN18" i="25"/>
  <c r="AO18" i="25"/>
  <c r="AP18" i="25"/>
  <c r="AN19" i="25"/>
  <c r="AO19" i="25"/>
  <c r="AP19" i="25"/>
  <c r="AN20" i="25"/>
  <c r="AO20" i="25"/>
  <c r="AP20" i="25"/>
  <c r="AN21" i="25"/>
  <c r="AO21" i="25"/>
  <c r="AP21" i="25"/>
  <c r="AN22" i="25"/>
  <c r="AO22" i="25"/>
  <c r="AP22" i="25"/>
  <c r="AN23" i="25"/>
  <c r="AO23" i="25"/>
  <c r="AP23" i="25"/>
  <c r="AN24" i="25"/>
  <c r="AO24" i="25"/>
  <c r="AP24" i="25"/>
  <c r="AN25" i="25"/>
  <c r="AO25" i="25"/>
  <c r="AP25" i="25"/>
  <c r="AN26" i="25"/>
  <c r="AO26" i="25"/>
  <c r="AP26" i="25"/>
  <c r="AN27" i="25"/>
  <c r="AO27" i="25"/>
  <c r="AP27" i="25"/>
  <c r="AN28" i="25"/>
  <c r="AO28" i="25"/>
  <c r="AP28" i="25"/>
  <c r="AN29" i="25"/>
  <c r="AO29" i="25"/>
  <c r="AP29" i="25"/>
  <c r="AN30" i="25"/>
  <c r="AO30" i="25"/>
  <c r="AP30" i="25"/>
  <c r="AN31" i="25"/>
  <c r="AO31" i="25"/>
  <c r="AP31" i="25"/>
  <c r="AN32" i="25"/>
  <c r="AO32" i="25"/>
  <c r="AP32" i="25"/>
  <c r="AN33" i="25"/>
  <c r="AO33" i="25"/>
  <c r="AP33" i="25"/>
  <c r="AN34" i="25"/>
  <c r="AO34" i="25"/>
  <c r="AP34" i="25"/>
  <c r="AN35" i="25"/>
  <c r="AO35" i="25"/>
  <c r="AP35" i="25"/>
  <c r="AN36" i="25"/>
  <c r="AO36" i="25"/>
  <c r="AP36" i="25"/>
  <c r="AN37" i="25"/>
  <c r="AO37" i="25"/>
  <c r="AP37" i="25"/>
  <c r="AN38" i="25"/>
  <c r="AO38" i="25"/>
  <c r="AP38" i="25"/>
  <c r="AN39" i="25"/>
  <c r="AO39" i="25"/>
  <c r="AP39" i="25"/>
  <c r="AN40" i="25"/>
  <c r="AO40" i="25"/>
  <c r="AP40" i="25"/>
  <c r="AN41" i="25"/>
  <c r="AO41" i="25"/>
  <c r="AP41" i="25"/>
  <c r="AN42" i="25"/>
  <c r="AO42" i="25"/>
  <c r="AP42" i="25"/>
  <c r="AN43" i="25"/>
  <c r="AO43" i="25"/>
  <c r="AP43" i="25"/>
  <c r="AN44" i="25"/>
  <c r="AO44" i="25"/>
  <c r="AP44" i="25"/>
  <c r="AN45" i="25"/>
  <c r="AO45" i="25"/>
  <c r="AP45" i="25"/>
  <c r="AN46" i="25"/>
  <c r="AO46" i="25"/>
  <c r="AP46" i="25"/>
  <c r="AN47" i="25"/>
  <c r="AO47" i="25"/>
  <c r="AP47" i="25"/>
  <c r="AN48" i="25"/>
  <c r="AO48" i="25"/>
  <c r="AP48" i="25"/>
  <c r="AN49" i="25"/>
  <c r="AO49" i="25"/>
  <c r="AP49" i="25"/>
  <c r="AN50" i="25"/>
  <c r="AO50" i="25"/>
  <c r="AP50" i="25"/>
  <c r="AN51" i="25"/>
  <c r="AO51" i="25"/>
  <c r="AP51" i="25"/>
  <c r="AN52" i="25"/>
  <c r="AO52" i="25"/>
  <c r="AP52" i="25"/>
  <c r="AN53" i="25"/>
  <c r="AO53" i="25"/>
  <c r="AP53" i="25"/>
  <c r="AN54" i="25"/>
  <c r="AO54" i="25"/>
  <c r="AP54" i="25"/>
  <c r="AN55" i="25"/>
  <c r="AO55" i="25"/>
  <c r="AP55" i="25"/>
  <c r="AN56" i="25"/>
  <c r="AO56" i="25"/>
  <c r="AP56" i="25"/>
  <c r="AN57" i="25"/>
  <c r="AO57" i="25"/>
  <c r="AP57" i="25"/>
  <c r="AN58" i="25"/>
  <c r="AO58" i="25"/>
  <c r="AP58" i="25"/>
  <c r="AN59" i="25"/>
  <c r="AO59" i="25"/>
  <c r="AP59" i="25"/>
  <c r="AN60" i="25"/>
  <c r="AO60" i="25"/>
  <c r="AP60" i="25"/>
  <c r="AN61" i="25"/>
  <c r="AO61" i="25"/>
  <c r="AP61" i="25"/>
  <c r="AN62" i="25"/>
  <c r="AO62" i="25"/>
  <c r="AP62" i="25"/>
  <c r="AN63" i="25"/>
  <c r="AO63" i="25"/>
  <c r="AP63" i="25"/>
  <c r="AN64" i="25"/>
  <c r="AO64" i="25"/>
  <c r="AP64" i="25"/>
  <c r="AN65" i="25"/>
  <c r="AO65" i="25"/>
  <c r="AP65" i="25"/>
  <c r="AN66" i="25"/>
  <c r="AO66" i="25"/>
  <c r="AP66" i="25"/>
  <c r="AN67" i="25"/>
  <c r="AO67" i="25"/>
  <c r="AP67" i="25"/>
  <c r="AN68" i="25"/>
  <c r="AO68" i="25"/>
  <c r="AP68" i="25"/>
  <c r="AN69" i="25"/>
  <c r="AO69" i="25"/>
  <c r="AP69" i="25"/>
  <c r="AN70" i="25"/>
  <c r="AO70" i="25"/>
  <c r="AP70" i="25"/>
  <c r="AN71" i="25"/>
  <c r="AO71" i="25"/>
  <c r="AP71" i="25"/>
  <c r="AN72" i="25"/>
  <c r="AO72" i="25"/>
  <c r="AP72" i="25"/>
  <c r="AN73" i="25"/>
  <c r="AO73" i="25"/>
  <c r="AP73" i="25"/>
  <c r="AN74" i="25"/>
  <c r="AO74" i="25"/>
  <c r="AP74" i="25"/>
  <c r="AN75" i="25"/>
  <c r="AO75" i="25"/>
  <c r="AP75" i="25"/>
  <c r="AN76" i="25"/>
  <c r="AO76" i="25"/>
  <c r="AP76" i="25"/>
  <c r="AN77" i="25"/>
  <c r="AO77" i="25"/>
  <c r="AP77" i="25"/>
  <c r="AN78" i="25"/>
  <c r="AO78" i="25"/>
  <c r="AP78" i="25"/>
  <c r="AN79" i="25"/>
  <c r="AO79" i="25"/>
  <c r="AP79" i="25"/>
  <c r="AO6" i="25"/>
  <c r="AP6" i="25"/>
  <c r="AN6" i="25"/>
  <c r="J18" i="22" l="1"/>
  <c r="J19" i="22"/>
  <c r="J20" i="22"/>
  <c r="J21" i="22"/>
  <c r="J22" i="22"/>
  <c r="J23" i="22"/>
  <c r="J24" i="22"/>
  <c r="J25" i="22"/>
  <c r="J26" i="22"/>
  <c r="J27" i="22"/>
  <c r="J28" i="22"/>
  <c r="J29"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S23" i="22" l="1"/>
  <c r="S16" i="22"/>
  <c r="S22" i="22"/>
  <c r="S69" i="22"/>
  <c r="S66" i="22"/>
  <c r="S60" i="22"/>
  <c r="S10" i="22"/>
  <c r="S43" i="22"/>
  <c r="S33" i="22"/>
  <c r="S34" i="22"/>
  <c r="S77" i="22"/>
  <c r="S79" i="22"/>
  <c r="S15" i="22"/>
  <c r="S78" i="22"/>
  <c r="S14" i="22"/>
  <c r="S61" i="22"/>
  <c r="S18" i="22"/>
  <c r="S52" i="22"/>
  <c r="S41" i="22"/>
  <c r="S35" i="22"/>
  <c r="S56" i="22"/>
  <c r="S39" i="22"/>
  <c r="S76" i="22"/>
  <c r="S30" i="22"/>
  <c r="S57" i="22"/>
  <c r="S71" i="22"/>
  <c r="S7" i="22"/>
  <c r="S70" i="22"/>
  <c r="S6" i="22"/>
  <c r="S53" i="22"/>
  <c r="S49" i="22"/>
  <c r="S44" i="22"/>
  <c r="S72" i="22"/>
  <c r="S27" i="22"/>
  <c r="S24" i="22"/>
  <c r="S40" i="22"/>
  <c r="S64" i="22"/>
  <c r="S51" i="22"/>
  <c r="S63" i="22"/>
  <c r="S50" i="22"/>
  <c r="S62" i="22"/>
  <c r="S42" i="22"/>
  <c r="S45" i="22"/>
  <c r="S9" i="22"/>
  <c r="S36" i="22"/>
  <c r="S32" i="22"/>
  <c r="S19" i="22"/>
  <c r="S38" i="22"/>
  <c r="S12" i="22"/>
  <c r="S68" i="22"/>
  <c r="S55" i="22"/>
  <c r="S26" i="22"/>
  <c r="S54" i="22"/>
  <c r="S73" i="22"/>
  <c r="S37" i="22"/>
  <c r="S48" i="22"/>
  <c r="S28" i="22"/>
  <c r="S75" i="22"/>
  <c r="S11" i="22"/>
  <c r="S25" i="22"/>
  <c r="S59" i="22"/>
  <c r="S13" i="22"/>
  <c r="S47" i="22"/>
  <c r="S65" i="22"/>
  <c r="S46" i="22"/>
  <c r="S17" i="22"/>
  <c r="S29" i="22"/>
  <c r="S8" i="22"/>
  <c r="S20" i="22"/>
  <c r="S67" i="22"/>
  <c r="S58" i="22"/>
  <c r="S21" i="22"/>
  <c r="S31" i="22"/>
  <c r="S74" i="22"/>
  <c r="M23" i="22"/>
  <c r="M46" i="22"/>
  <c r="M77" i="22"/>
  <c r="M13" i="22"/>
  <c r="M59" i="22"/>
  <c r="M58" i="22"/>
  <c r="M33" i="22"/>
  <c r="M64" i="22"/>
  <c r="M60" i="22"/>
  <c r="M30" i="22"/>
  <c r="M44" i="22"/>
  <c r="M74" i="22"/>
  <c r="M18" i="22"/>
  <c r="M22" i="22"/>
  <c r="M6" i="22"/>
  <c r="L6" i="22" s="1"/>
  <c r="O6" i="22" s="1"/>
  <c r="M73" i="22"/>
  <c r="M40" i="22"/>
  <c r="M55" i="22"/>
  <c r="M14" i="22"/>
  <c r="M10" i="22"/>
  <c r="M65" i="22"/>
  <c r="M32" i="22"/>
  <c r="M66" i="22"/>
  <c r="M8" i="22"/>
  <c r="M79" i="22"/>
  <c r="M15" i="22"/>
  <c r="M38" i="22"/>
  <c r="M69" i="22"/>
  <c r="M7" i="22"/>
  <c r="M51" i="22"/>
  <c r="M50" i="22"/>
  <c r="L50" i="22" s="1"/>
  <c r="O50" i="22" s="1"/>
  <c r="P50" i="22" s="1"/>
  <c r="M25" i="22"/>
  <c r="M56" i="22"/>
  <c r="M28" i="22"/>
  <c r="M61" i="22"/>
  <c r="M43" i="22"/>
  <c r="M17" i="22"/>
  <c r="M42" i="22"/>
  <c r="M53" i="22"/>
  <c r="M35" i="22"/>
  <c r="M9" i="22"/>
  <c r="M78" i="22"/>
  <c r="M45" i="22"/>
  <c r="M27" i="22"/>
  <c r="M52" i="22"/>
  <c r="M21" i="22"/>
  <c r="M41" i="22"/>
  <c r="M71" i="22"/>
  <c r="M36" i="22"/>
  <c r="M48" i="22"/>
  <c r="M63" i="22"/>
  <c r="M47" i="22"/>
  <c r="M70" i="22"/>
  <c r="M68" i="22"/>
  <c r="M37" i="22"/>
  <c r="M76" i="22"/>
  <c r="M19" i="22"/>
  <c r="M57" i="22"/>
  <c r="M20" i="22"/>
  <c r="M24" i="22"/>
  <c r="M39" i="22"/>
  <c r="M62" i="22"/>
  <c r="M12" i="22"/>
  <c r="M29" i="22"/>
  <c r="M75" i="22"/>
  <c r="M11" i="22"/>
  <c r="M49" i="22"/>
  <c r="M34" i="22"/>
  <c r="M16" i="22"/>
  <c r="M31" i="22"/>
  <c r="M54" i="22"/>
  <c r="M26" i="22"/>
  <c r="M67" i="22"/>
  <c r="M72" i="22"/>
  <c r="F5" i="59"/>
  <c r="F4" i="59"/>
  <c r="N6" i="22" l="1"/>
  <c r="R76" i="22"/>
  <c r="T76" i="22" s="1"/>
  <c r="U76" i="22" s="1"/>
  <c r="R47" i="22"/>
  <c r="T47" i="22" s="1"/>
  <c r="U47" i="22" s="1"/>
  <c r="R49" i="22"/>
  <c r="T49" i="22" s="1"/>
  <c r="U49" i="22" s="1"/>
  <c r="R38" i="22"/>
  <c r="T38" i="22" s="1"/>
  <c r="U38" i="22" s="1"/>
  <c r="R71" i="22"/>
  <c r="T71" i="22" s="1"/>
  <c r="U71" i="22" s="1"/>
  <c r="R62" i="22"/>
  <c r="T62" i="22" s="1"/>
  <c r="U62" i="22" s="1"/>
  <c r="R42" i="22"/>
  <c r="T42" i="22" s="1"/>
  <c r="U42" i="22" s="1"/>
  <c r="R36" i="22"/>
  <c r="T36" i="22" s="1"/>
  <c r="U36" i="22" s="1"/>
  <c r="R17" i="22"/>
  <c r="T17" i="22" s="1"/>
  <c r="U17" i="22" s="1"/>
  <c r="R34" i="22"/>
  <c r="T34" i="22" s="1"/>
  <c r="U34" i="22" s="1"/>
  <c r="R37" i="22"/>
  <c r="T37" i="22" s="1"/>
  <c r="U37" i="22" s="1"/>
  <c r="R12" i="22"/>
  <c r="T12" i="22" s="1"/>
  <c r="U12" i="22" s="1"/>
  <c r="R61" i="22"/>
  <c r="T61" i="22" s="1"/>
  <c r="U61" i="22" s="1"/>
  <c r="R33" i="22"/>
  <c r="T33" i="22" s="1"/>
  <c r="U33" i="22" s="1"/>
  <c r="R14" i="22"/>
  <c r="T14" i="22" s="1"/>
  <c r="U14" i="22" s="1"/>
  <c r="R26" i="22"/>
  <c r="T26" i="22" s="1"/>
  <c r="U26" i="22" s="1"/>
  <c r="R32" i="22"/>
  <c r="T32" i="22" s="1"/>
  <c r="U32" i="22" s="1"/>
  <c r="R11" i="22"/>
  <c r="T11" i="22" s="1"/>
  <c r="U11" i="22" s="1"/>
  <c r="R10" i="22"/>
  <c r="T10" i="22" s="1"/>
  <c r="U10" i="22" s="1"/>
  <c r="R65" i="22"/>
  <c r="T65" i="22" s="1"/>
  <c r="U65" i="22" s="1"/>
  <c r="R43" i="22"/>
  <c r="T43" i="22" s="1"/>
  <c r="U43" i="22" s="1"/>
  <c r="R50" i="22"/>
  <c r="T50" i="22" s="1"/>
  <c r="U50" i="22" s="1"/>
  <c r="R40" i="22"/>
  <c r="T40" i="22" s="1"/>
  <c r="U40" i="22" s="1"/>
  <c r="R30" i="22"/>
  <c r="T30" i="22" s="1"/>
  <c r="U30" i="22" s="1"/>
  <c r="R78" i="22"/>
  <c r="T78" i="22" s="1"/>
  <c r="U78" i="22" s="1"/>
  <c r="R66" i="22"/>
  <c r="T66" i="22" s="1"/>
  <c r="U66" i="22" s="1"/>
  <c r="R7" i="22"/>
  <c r="T7" i="22" s="1"/>
  <c r="U7" i="22" s="1"/>
  <c r="R58" i="22"/>
  <c r="T58" i="22" s="1"/>
  <c r="U58" i="22" s="1"/>
  <c r="R51" i="22"/>
  <c r="T51" i="22" s="1"/>
  <c r="U51" i="22" s="1"/>
  <c r="R19" i="22"/>
  <c r="T19" i="22" s="1"/>
  <c r="U19" i="22" s="1"/>
  <c r="R48" i="22"/>
  <c r="T48" i="22" s="1"/>
  <c r="U48" i="22" s="1"/>
  <c r="R67" i="22"/>
  <c r="T67" i="22" s="1"/>
  <c r="U67" i="22" s="1"/>
  <c r="R70" i="22"/>
  <c r="T70" i="22" s="1"/>
  <c r="U70" i="22" s="1"/>
  <c r="R6" i="22"/>
  <c r="T6" i="22" s="1"/>
  <c r="U6" i="22" s="1"/>
  <c r="R24" i="22"/>
  <c r="T24" i="22" s="1"/>
  <c r="U24" i="22" s="1"/>
  <c r="R74" i="22"/>
  <c r="T74" i="22" s="1"/>
  <c r="U74" i="22" s="1"/>
  <c r="R29" i="22"/>
  <c r="T29" i="22" s="1"/>
  <c r="U29" i="22" s="1"/>
  <c r="R44" i="22"/>
  <c r="R60" i="22"/>
  <c r="T60" i="22" s="1"/>
  <c r="U60" i="22" s="1"/>
  <c r="R64" i="22"/>
  <c r="T64" i="22" s="1"/>
  <c r="U64" i="22" s="1"/>
  <c r="R23" i="22"/>
  <c r="T23" i="22" s="1"/>
  <c r="U23" i="22" s="1"/>
  <c r="R75" i="22"/>
  <c r="T75" i="22" s="1"/>
  <c r="U75" i="22" s="1"/>
  <c r="R39" i="22"/>
  <c r="T39" i="22" s="1"/>
  <c r="U39" i="22" s="1"/>
  <c r="R27" i="22"/>
  <c r="T27" i="22" s="1"/>
  <c r="U27" i="22" s="1"/>
  <c r="R8" i="22"/>
  <c r="T8" i="22" s="1"/>
  <c r="U8" i="22" s="1"/>
  <c r="R18" i="22"/>
  <c r="T18" i="22" s="1"/>
  <c r="U18" i="22" s="1"/>
  <c r="R31" i="22"/>
  <c r="T31" i="22" s="1"/>
  <c r="U31" i="22" s="1"/>
  <c r="R9" i="22"/>
  <c r="T9" i="22" s="1"/>
  <c r="U9" i="22" s="1"/>
  <c r="R79" i="22"/>
  <c r="T79" i="22" s="1"/>
  <c r="U79" i="22" s="1"/>
  <c r="R52" i="22"/>
  <c r="T52" i="22" s="1"/>
  <c r="U52" i="22" s="1"/>
  <c r="R46" i="22"/>
  <c r="T46" i="22" s="1"/>
  <c r="U46" i="22" s="1"/>
  <c r="R73" i="22"/>
  <c r="T73" i="22" s="1"/>
  <c r="U73" i="22" s="1"/>
  <c r="R45" i="22"/>
  <c r="T45" i="22" s="1"/>
  <c r="U45" i="22" s="1"/>
  <c r="R59" i="22"/>
  <c r="T59" i="22" s="1"/>
  <c r="U59" i="22" s="1"/>
  <c r="R53" i="22"/>
  <c r="T53" i="22" s="1"/>
  <c r="U53" i="22" s="1"/>
  <c r="R68" i="22"/>
  <c r="T68" i="22" s="1"/>
  <c r="U68" i="22" s="1"/>
  <c r="R35" i="22"/>
  <c r="T35" i="22" s="1"/>
  <c r="U35" i="22" s="1"/>
  <c r="R22" i="22"/>
  <c r="T22" i="22" s="1"/>
  <c r="U22" i="22" s="1"/>
  <c r="R77" i="22"/>
  <c r="T77" i="22" s="1"/>
  <c r="U77" i="22" s="1"/>
  <c r="R28" i="22"/>
  <c r="T28" i="22" s="1"/>
  <c r="U28" i="22" s="1"/>
  <c r="R56" i="22"/>
  <c r="T56" i="22" s="1"/>
  <c r="U56" i="22" s="1"/>
  <c r="R15" i="22"/>
  <c r="T15" i="22" s="1"/>
  <c r="U15" i="22" s="1"/>
  <c r="R20" i="22"/>
  <c r="T20" i="22" s="1"/>
  <c r="U20" i="22" s="1"/>
  <c r="R16" i="22"/>
  <c r="T16" i="22" s="1"/>
  <c r="U16" i="22" s="1"/>
  <c r="R72" i="22"/>
  <c r="T72" i="22" s="1"/>
  <c r="U72" i="22" s="1"/>
  <c r="R25" i="22"/>
  <c r="T25" i="22" s="1"/>
  <c r="U25" i="22" s="1"/>
  <c r="R55" i="22"/>
  <c r="T55" i="22" s="1"/>
  <c r="U55" i="22" s="1"/>
  <c r="R13" i="22"/>
  <c r="T13" i="22" s="1"/>
  <c r="U13" i="22" s="1"/>
  <c r="R69" i="22"/>
  <c r="T69" i="22" s="1"/>
  <c r="U69" i="22" s="1"/>
  <c r="R54" i="22"/>
  <c r="T54" i="22" s="1"/>
  <c r="U54" i="22" s="1"/>
  <c r="R41" i="22"/>
  <c r="T41" i="22" s="1"/>
  <c r="U41" i="22" s="1"/>
  <c r="R57" i="22"/>
  <c r="T57" i="22" s="1"/>
  <c r="U57" i="22" s="1"/>
  <c r="R63" i="22"/>
  <c r="T63" i="22" s="1"/>
  <c r="U63" i="22" s="1"/>
  <c r="R21" i="22"/>
  <c r="T21" i="22" s="1"/>
  <c r="U21" i="22" s="1"/>
  <c r="N76" i="22"/>
  <c r="L76" i="22"/>
  <c r="O76" i="22" s="1"/>
  <c r="P76" i="22" s="1"/>
  <c r="N72" i="22"/>
  <c r="L72" i="22"/>
  <c r="O72" i="22" s="1"/>
  <c r="P72" i="22" s="1"/>
  <c r="L45" i="22"/>
  <c r="O45" i="22" s="1"/>
  <c r="P45" i="22" s="1"/>
  <c r="N45" i="22"/>
  <c r="L11" i="22"/>
  <c r="O11" i="22" s="1"/>
  <c r="P11" i="22" s="1"/>
  <c r="N11" i="22"/>
  <c r="L30" i="22"/>
  <c r="O30" i="22" s="1"/>
  <c r="P30" i="22" s="1"/>
  <c r="N30" i="22"/>
  <c r="L49" i="22"/>
  <c r="O49" i="22" s="1"/>
  <c r="P49" i="22" s="1"/>
  <c r="N49" i="22"/>
  <c r="L17" i="22"/>
  <c r="O17" i="22" s="1"/>
  <c r="P17" i="22" s="1"/>
  <c r="N17" i="22"/>
  <c r="L13" i="22"/>
  <c r="O13" i="22" s="1"/>
  <c r="P13" i="22" s="1"/>
  <c r="N13" i="22"/>
  <c r="N75" i="22"/>
  <c r="L75" i="22"/>
  <c r="O75" i="22" s="1"/>
  <c r="P75" i="22" s="1"/>
  <c r="N15" i="22"/>
  <c r="L15" i="22"/>
  <c r="O15" i="22" s="1"/>
  <c r="P15" i="22" s="1"/>
  <c r="N58" i="22"/>
  <c r="L58" i="22"/>
  <c r="O58" i="22" s="1"/>
  <c r="P58" i="22" s="1"/>
  <c r="N71" i="22"/>
  <c r="L71" i="22"/>
  <c r="O71" i="22" s="1"/>
  <c r="P71" i="22" s="1"/>
  <c r="N67" i="22"/>
  <c r="L67" i="22"/>
  <c r="O67" i="22" s="1"/>
  <c r="P67" i="22" s="1"/>
  <c r="L53" i="22"/>
  <c r="O53" i="22" s="1"/>
  <c r="P53" i="22" s="1"/>
  <c r="N53" i="22"/>
  <c r="N44" i="22"/>
  <c r="L44" i="22"/>
  <c r="O44" i="22" s="1"/>
  <c r="P44" i="22" s="1"/>
  <c r="N35" i="22"/>
  <c r="L35" i="22"/>
  <c r="O35" i="22" s="1"/>
  <c r="P35" i="22" s="1"/>
  <c r="L21" i="22"/>
  <c r="O21" i="22" s="1"/>
  <c r="P21" i="22" s="1"/>
  <c r="N21" i="22"/>
  <c r="L9" i="22"/>
  <c r="O9" i="22" s="1"/>
  <c r="P9" i="22" s="1"/>
  <c r="N9" i="22"/>
  <c r="L54" i="22"/>
  <c r="O54" i="22" s="1"/>
  <c r="P54" i="22" s="1"/>
  <c r="N54" i="22"/>
  <c r="L22" i="22"/>
  <c r="O22" i="22" s="1"/>
  <c r="P22" i="22" s="1"/>
  <c r="N22" i="22"/>
  <c r="L57" i="22"/>
  <c r="O57" i="22" s="1"/>
  <c r="P57" i="22" s="1"/>
  <c r="N57" i="22"/>
  <c r="N48" i="22"/>
  <c r="Q48" i="22" s="1"/>
  <c r="L48" i="22"/>
  <c r="O48" i="22" s="1"/>
  <c r="P48" i="22" s="1"/>
  <c r="N39" i="22"/>
  <c r="L39" i="22"/>
  <c r="O39" i="22" s="1"/>
  <c r="P39" i="22" s="1"/>
  <c r="L25" i="22"/>
  <c r="O25" i="22" s="1"/>
  <c r="P25" i="22" s="1"/>
  <c r="N25" i="22"/>
  <c r="N16" i="22"/>
  <c r="L16" i="22"/>
  <c r="O16" i="22" s="1"/>
  <c r="P16" i="22" s="1"/>
  <c r="N18" i="22"/>
  <c r="L18" i="22"/>
  <c r="O18" i="22" s="1"/>
  <c r="P18" i="22" s="1"/>
  <c r="N68" i="22"/>
  <c r="L68" i="22"/>
  <c r="O68" i="22" s="1"/>
  <c r="P68" i="22" s="1"/>
  <c r="N36" i="22"/>
  <c r="L36" i="22"/>
  <c r="O36" i="22" s="1"/>
  <c r="P36" i="22" s="1"/>
  <c r="L62" i="22"/>
  <c r="O62" i="22" s="1"/>
  <c r="P62" i="22" s="1"/>
  <c r="N62" i="22"/>
  <c r="N40" i="22"/>
  <c r="L40" i="22"/>
  <c r="O40" i="22" s="1"/>
  <c r="P40" i="22" s="1"/>
  <c r="L10" i="22"/>
  <c r="O10" i="22" s="1"/>
  <c r="P10" i="22" s="1"/>
  <c r="N10" i="22"/>
  <c r="L69" i="22"/>
  <c r="O69" i="22" s="1"/>
  <c r="P69" i="22" s="1"/>
  <c r="N69" i="22"/>
  <c r="N12" i="22"/>
  <c r="L12" i="22"/>
  <c r="O12" i="22" s="1"/>
  <c r="P12" i="22" s="1"/>
  <c r="N26" i="22"/>
  <c r="L26" i="22"/>
  <c r="O26" i="22" s="1"/>
  <c r="P26" i="22" s="1"/>
  <c r="N66" i="22"/>
  <c r="L66" i="22"/>
  <c r="O66" i="22" s="1"/>
  <c r="P66" i="22" s="1"/>
  <c r="L61" i="22"/>
  <c r="O61" i="22" s="1"/>
  <c r="P61" i="22" s="1"/>
  <c r="N61" i="22"/>
  <c r="N52" i="22"/>
  <c r="L52" i="22"/>
  <c r="O52" i="22" s="1"/>
  <c r="P52" i="22" s="1"/>
  <c r="N43" i="22"/>
  <c r="L43" i="22"/>
  <c r="O43" i="22" s="1"/>
  <c r="P43" i="22" s="1"/>
  <c r="L29" i="22"/>
  <c r="O29" i="22" s="1"/>
  <c r="P29" i="22" s="1"/>
  <c r="N29" i="22"/>
  <c r="N20" i="22"/>
  <c r="L20" i="22"/>
  <c r="O20" i="22" s="1"/>
  <c r="P20" i="22" s="1"/>
  <c r="N8" i="22"/>
  <c r="L8" i="22"/>
  <c r="O8" i="22" s="1"/>
  <c r="P8" i="22" s="1"/>
  <c r="L46" i="22"/>
  <c r="O46" i="22" s="1"/>
  <c r="P46" i="22" s="1"/>
  <c r="N46" i="22"/>
  <c r="L65" i="22"/>
  <c r="O65" i="22" s="1"/>
  <c r="P65" i="22" s="1"/>
  <c r="N65" i="22"/>
  <c r="N56" i="22"/>
  <c r="L56" i="22"/>
  <c r="O56" i="22" s="1"/>
  <c r="P56" i="22" s="1"/>
  <c r="N47" i="22"/>
  <c r="L47" i="22"/>
  <c r="O47" i="22" s="1"/>
  <c r="P47" i="22" s="1"/>
  <c r="L33" i="22"/>
  <c r="O33" i="22" s="1"/>
  <c r="P33" i="22" s="1"/>
  <c r="N33" i="22"/>
  <c r="N24" i="22"/>
  <c r="L24" i="22"/>
  <c r="O24" i="22" s="1"/>
  <c r="P24" i="22" s="1"/>
  <c r="L14" i="22"/>
  <c r="O14" i="22" s="1"/>
  <c r="P14" i="22" s="1"/>
  <c r="N14" i="22"/>
  <c r="N42" i="22"/>
  <c r="L42" i="22"/>
  <c r="O42" i="22" s="1"/>
  <c r="P42" i="22" s="1"/>
  <c r="L70" i="22"/>
  <c r="O70" i="22" s="1"/>
  <c r="P70" i="22" s="1"/>
  <c r="N70" i="22"/>
  <c r="N59" i="22"/>
  <c r="L59" i="22"/>
  <c r="O59" i="22" s="1"/>
  <c r="P59" i="22" s="1"/>
  <c r="N27" i="22"/>
  <c r="L27" i="22"/>
  <c r="O27" i="22" s="1"/>
  <c r="P27" i="22" s="1"/>
  <c r="N63" i="22"/>
  <c r="L63" i="22"/>
  <c r="O63" i="22" s="1"/>
  <c r="P63" i="22" s="1"/>
  <c r="N31" i="22"/>
  <c r="L31" i="22"/>
  <c r="O31" i="22" s="1"/>
  <c r="P31" i="22" s="1"/>
  <c r="N74" i="22"/>
  <c r="L74" i="22"/>
  <c r="O74" i="22" s="1"/>
  <c r="P74" i="22" s="1"/>
  <c r="L77" i="22"/>
  <c r="O77" i="22" s="1"/>
  <c r="P77" i="22" s="1"/>
  <c r="N77" i="22"/>
  <c r="N50" i="22"/>
  <c r="L78" i="22"/>
  <c r="O78" i="22" s="1"/>
  <c r="P78" i="22" s="1"/>
  <c r="N78" i="22"/>
  <c r="L73" i="22"/>
  <c r="O73" i="22" s="1"/>
  <c r="P73" i="22" s="1"/>
  <c r="N73" i="22"/>
  <c r="N34" i="22"/>
  <c r="L34" i="22"/>
  <c r="O34" i="22" s="1"/>
  <c r="P34" i="22" s="1"/>
  <c r="N60" i="22"/>
  <c r="L60" i="22"/>
  <c r="O60" i="22" s="1"/>
  <c r="P60" i="22" s="1"/>
  <c r="N51" i="22"/>
  <c r="L51" i="22"/>
  <c r="O51" i="22" s="1"/>
  <c r="P51" i="22" s="1"/>
  <c r="L37" i="22"/>
  <c r="O37" i="22" s="1"/>
  <c r="P37" i="22" s="1"/>
  <c r="N37" i="22"/>
  <c r="N28" i="22"/>
  <c r="L28" i="22"/>
  <c r="O28" i="22" s="1"/>
  <c r="P28" i="22" s="1"/>
  <c r="N19" i="22"/>
  <c r="L19" i="22"/>
  <c r="O19" i="22" s="1"/>
  <c r="P19" i="22" s="1"/>
  <c r="N7" i="22"/>
  <c r="L7" i="22"/>
  <c r="O7" i="22" s="1"/>
  <c r="P7" i="22" s="1"/>
  <c r="L38" i="22"/>
  <c r="O38" i="22" s="1"/>
  <c r="P38" i="22" s="1"/>
  <c r="N38" i="22"/>
  <c r="N64" i="22"/>
  <c r="L64" i="22"/>
  <c r="O64" i="22" s="1"/>
  <c r="P64" i="22" s="1"/>
  <c r="N55" i="22"/>
  <c r="L55" i="22"/>
  <c r="O55" i="22" s="1"/>
  <c r="P55" i="22" s="1"/>
  <c r="L41" i="22"/>
  <c r="O41" i="22" s="1"/>
  <c r="P41" i="22" s="1"/>
  <c r="N41" i="22"/>
  <c r="N32" i="22"/>
  <c r="L32" i="22"/>
  <c r="O32" i="22" s="1"/>
  <c r="P32" i="22" s="1"/>
  <c r="N23" i="22"/>
  <c r="L23" i="22"/>
  <c r="O23" i="22" s="1"/>
  <c r="P23" i="22" s="1"/>
  <c r="P6" i="22"/>
  <c r="Q6" i="22" s="1"/>
  <c r="L79" i="22"/>
  <c r="O79" i="22" s="1"/>
  <c r="P79" i="22" s="1"/>
  <c r="N79" i="22"/>
  <c r="X13" i="37"/>
  <c r="X12" i="37"/>
  <c r="X11" i="37"/>
  <c r="X10" i="37"/>
  <c r="X9" i="37"/>
  <c r="X8" i="37"/>
  <c r="X7" i="37"/>
  <c r="X6" i="37"/>
  <c r="Y6" i="37"/>
  <c r="Y7" i="37"/>
  <c r="U13" i="37"/>
  <c r="U12" i="37"/>
  <c r="U11" i="37"/>
  <c r="U10" i="37"/>
  <c r="U9" i="37"/>
  <c r="U8" i="37"/>
  <c r="U7" i="37"/>
  <c r="U6" i="37"/>
  <c r="R13" i="37"/>
  <c r="R12" i="37"/>
  <c r="R11" i="37"/>
  <c r="R10" i="37"/>
  <c r="R9" i="37"/>
  <c r="R8" i="37"/>
  <c r="R7" i="37"/>
  <c r="R6" i="37"/>
  <c r="O13" i="37"/>
  <c r="O12" i="37"/>
  <c r="O11" i="37"/>
  <c r="O10" i="37"/>
  <c r="O9" i="37"/>
  <c r="O8" i="37"/>
  <c r="O7" i="37"/>
  <c r="O6" i="37"/>
  <c r="L13" i="37"/>
  <c r="L12" i="37"/>
  <c r="L11" i="37"/>
  <c r="L10" i="37"/>
  <c r="L9" i="37"/>
  <c r="L8" i="37"/>
  <c r="L7" i="37"/>
  <c r="L6" i="37"/>
  <c r="I13" i="37"/>
  <c r="I12" i="37"/>
  <c r="I11" i="37"/>
  <c r="I10" i="37"/>
  <c r="I9" i="37"/>
  <c r="I8" i="37"/>
  <c r="I7" i="37"/>
  <c r="I6" i="37"/>
  <c r="F13" i="37"/>
  <c r="F12" i="37"/>
  <c r="F11" i="37"/>
  <c r="F10" i="37"/>
  <c r="F9" i="37"/>
  <c r="F8" i="37"/>
  <c r="F7" i="37"/>
  <c r="F6" i="37"/>
  <c r="Q18" i="22" l="1"/>
  <c r="T44" i="22"/>
  <c r="U44" i="22" s="1"/>
  <c r="Q50" i="22"/>
  <c r="Q41" i="22"/>
  <c r="Q77" i="22"/>
  <c r="Q14" i="22"/>
  <c r="Q33" i="22"/>
  <c r="Q46" i="22"/>
  <c r="Q78" i="22"/>
  <c r="Q70" i="22"/>
  <c r="Q61" i="22"/>
  <c r="Q69" i="22"/>
  <c r="Q79" i="22"/>
  <c r="Q71" i="22"/>
  <c r="Q15" i="22"/>
  <c r="Q72" i="22"/>
  <c r="Q38" i="22"/>
  <c r="Q37" i="22"/>
  <c r="Q73" i="22"/>
  <c r="Q65" i="22"/>
  <c r="Q29" i="22"/>
  <c r="Q10" i="22"/>
  <c r="Q62" i="22"/>
  <c r="Q57" i="22"/>
  <c r="Q54" i="22"/>
  <c r="Q21" i="22"/>
  <c r="Q17" i="22"/>
  <c r="Q30" i="22"/>
  <c r="Q45" i="22"/>
  <c r="Q64" i="22"/>
  <c r="Q7" i="22"/>
  <c r="Q28" i="22"/>
  <c r="Q51" i="22"/>
  <c r="Q34" i="22"/>
  <c r="Q31" i="22"/>
  <c r="Q27" i="22"/>
  <c r="Q56" i="22"/>
  <c r="Q20" i="22"/>
  <c r="Q43" i="22"/>
  <c r="Q40" i="22"/>
  <c r="Q36" i="22"/>
  <c r="Q35" i="22"/>
  <c r="Q23" i="22"/>
  <c r="Q26" i="22"/>
  <c r="Q32" i="22"/>
  <c r="Q55" i="22"/>
  <c r="Q19" i="22"/>
  <c r="Q60" i="22"/>
  <c r="Q74" i="22"/>
  <c r="Q63" i="22"/>
  <c r="Q59" i="22"/>
  <c r="Q42" i="22"/>
  <c r="Q24" i="22"/>
  <c r="Q47" i="22"/>
  <c r="Q8" i="22"/>
  <c r="Q52" i="22"/>
  <c r="Q66" i="22"/>
  <c r="Q12" i="22"/>
  <c r="Q68" i="22"/>
  <c r="Q16" i="22"/>
  <c r="Q39" i="22"/>
  <c r="Q44" i="22"/>
  <c r="Q67" i="22"/>
  <c r="Q58" i="22"/>
  <c r="Q75" i="22"/>
  <c r="Q76" i="22"/>
  <c r="Q25" i="22"/>
  <c r="Q22" i="22"/>
  <c r="Q9" i="22"/>
  <c r="Q53" i="22"/>
  <c r="Q13" i="22"/>
  <c r="Q49" i="22"/>
  <c r="Q11" i="22"/>
  <c r="X14" i="37"/>
  <c r="I14" i="37"/>
  <c r="U14" i="37"/>
  <c r="R14" i="37"/>
  <c r="O14" i="37"/>
  <c r="L14" i="37"/>
  <c r="F14" i="37"/>
  <c r="L130" i="43"/>
  <c r="L131" i="43"/>
  <c r="L132" i="43"/>
  <c r="L133" i="43"/>
  <c r="L134" i="43"/>
  <c r="U80" i="1" l="1"/>
  <c r="L80" i="1"/>
  <c r="I80" i="1"/>
  <c r="R80" i="1"/>
  <c r="F80" i="1"/>
  <c r="O80" i="1"/>
  <c r="X80" i="1"/>
  <c r="L30" i="33"/>
  <c r="L31" i="33"/>
  <c r="L32" i="33"/>
  <c r="L33" i="33"/>
  <c r="L19" i="33"/>
  <c r="L18" i="33"/>
  <c r="L17" i="33"/>
  <c r="L16" i="33"/>
  <c r="L14" i="33"/>
  <c r="L13" i="33"/>
  <c r="L12" i="33"/>
  <c r="L11" i="33"/>
  <c r="L10" i="33"/>
  <c r="L20" i="33"/>
  <c r="L21" i="33"/>
  <c r="L22" i="33"/>
  <c r="L23" i="33"/>
  <c r="F6" i="28"/>
  <c r="F7" i="28"/>
  <c r="F8" i="28"/>
  <c r="F9" i="28"/>
  <c r="F10" i="28"/>
  <c r="F11" i="28"/>
  <c r="F12" i="28"/>
  <c r="F13" i="28"/>
  <c r="L52" i="43" l="1"/>
  <c r="L371" i="42"/>
  <c r="K379" i="42"/>
  <c r="K378" i="42"/>
  <c r="K377" i="42"/>
  <c r="K376" i="42"/>
  <c r="K375" i="42"/>
  <c r="J375" i="42"/>
  <c r="K49" i="41"/>
  <c r="K48" i="41"/>
  <c r="K47" i="41"/>
  <c r="K46" i="41"/>
  <c r="K45" i="41"/>
  <c r="K379" i="43"/>
  <c r="K378" i="43"/>
  <c r="K377" i="43"/>
  <c r="K376" i="43"/>
  <c r="K375" i="43"/>
  <c r="G80" i="22" l="1"/>
  <c r="E80" i="22"/>
  <c r="D80" i="22" l="1"/>
  <c r="H80" i="22"/>
  <c r="J379" i="43"/>
  <c r="I379" i="43"/>
  <c r="H379" i="43"/>
  <c r="G379" i="43"/>
  <c r="F379" i="43"/>
  <c r="E379" i="43"/>
  <c r="J378" i="43"/>
  <c r="I378" i="43"/>
  <c r="H378" i="43"/>
  <c r="G378" i="43"/>
  <c r="F378" i="43"/>
  <c r="E378" i="43"/>
  <c r="J377" i="43"/>
  <c r="I377" i="43"/>
  <c r="H377" i="43"/>
  <c r="F377" i="43"/>
  <c r="E377" i="43"/>
  <c r="J376" i="43"/>
  <c r="I376" i="43"/>
  <c r="H376" i="43"/>
  <c r="F376" i="43"/>
  <c r="E376" i="43"/>
  <c r="J375" i="43"/>
  <c r="I375" i="43"/>
  <c r="H375" i="43"/>
  <c r="G375" i="43"/>
  <c r="F375" i="43"/>
  <c r="E375" i="43"/>
  <c r="J49" i="41"/>
  <c r="I49" i="41"/>
  <c r="H49" i="41"/>
  <c r="G49" i="41"/>
  <c r="F49" i="41"/>
  <c r="E49" i="41"/>
  <c r="J48" i="41"/>
  <c r="I48" i="41"/>
  <c r="H48" i="41"/>
  <c r="G48" i="41"/>
  <c r="F48" i="41"/>
  <c r="E48" i="41"/>
  <c r="J47" i="41"/>
  <c r="I47" i="41"/>
  <c r="H47" i="41"/>
  <c r="G47" i="41"/>
  <c r="F47" i="41"/>
  <c r="E47" i="41"/>
  <c r="J46" i="41"/>
  <c r="I46" i="41"/>
  <c r="H46" i="41"/>
  <c r="G46" i="41"/>
  <c r="F46" i="41"/>
  <c r="E46" i="41"/>
  <c r="J45" i="41"/>
  <c r="I45" i="41"/>
  <c r="H45" i="41"/>
  <c r="G45" i="41"/>
  <c r="F45" i="41"/>
  <c r="E45" i="41"/>
  <c r="J379" i="42"/>
  <c r="I379" i="42"/>
  <c r="H379" i="42"/>
  <c r="G379" i="42"/>
  <c r="F379" i="42"/>
  <c r="E379" i="42"/>
  <c r="J378" i="42"/>
  <c r="I378" i="42"/>
  <c r="H378" i="42"/>
  <c r="G378" i="42"/>
  <c r="F378" i="42"/>
  <c r="E378" i="42"/>
  <c r="J377" i="42"/>
  <c r="I377" i="42"/>
  <c r="H377" i="42"/>
  <c r="G377" i="42"/>
  <c r="F377" i="42"/>
  <c r="E377" i="42"/>
  <c r="J376" i="42"/>
  <c r="I376" i="42"/>
  <c r="H376" i="42"/>
  <c r="G376" i="42"/>
  <c r="F376" i="42"/>
  <c r="E376" i="42"/>
  <c r="I375" i="42"/>
  <c r="H375" i="42"/>
  <c r="G375" i="42"/>
  <c r="F375" i="42"/>
  <c r="E375" i="42"/>
  <c r="J49" i="40"/>
  <c r="I49" i="40"/>
  <c r="H49" i="40"/>
  <c r="G49" i="40"/>
  <c r="F49" i="40"/>
  <c r="E49" i="40"/>
  <c r="J48" i="40"/>
  <c r="I48" i="40"/>
  <c r="H48" i="40"/>
  <c r="G48" i="40"/>
  <c r="F48" i="40"/>
  <c r="E48" i="40"/>
  <c r="J47" i="40"/>
  <c r="I47" i="40"/>
  <c r="H47" i="40"/>
  <c r="G47" i="40"/>
  <c r="F47" i="40"/>
  <c r="E47" i="40"/>
  <c r="J46" i="40"/>
  <c r="I46" i="40"/>
  <c r="H46" i="40"/>
  <c r="G46" i="40"/>
  <c r="F46" i="40"/>
  <c r="E46" i="40"/>
  <c r="J45" i="40"/>
  <c r="I45" i="40"/>
  <c r="H45" i="40"/>
  <c r="G45" i="40"/>
  <c r="F45" i="40"/>
  <c r="E45" i="40"/>
  <c r="F374" i="38"/>
  <c r="E374" i="38"/>
  <c r="F373" i="38"/>
  <c r="E373" i="38"/>
  <c r="F372" i="38"/>
  <c r="E372" i="38"/>
  <c r="F371" i="38"/>
  <c r="E371" i="38"/>
  <c r="F370" i="38"/>
  <c r="E370" i="38"/>
  <c r="F369" i="38"/>
  <c r="E369" i="38"/>
  <c r="F368" i="38"/>
  <c r="E368" i="38"/>
  <c r="F367" i="38"/>
  <c r="E367" i="38"/>
  <c r="F366" i="38"/>
  <c r="E366" i="38"/>
  <c r="F365" i="38"/>
  <c r="E365" i="38"/>
  <c r="F364" i="38"/>
  <c r="E364" i="38"/>
  <c r="F363" i="38"/>
  <c r="E363" i="38"/>
  <c r="F362" i="38"/>
  <c r="E362" i="38"/>
  <c r="F361" i="38"/>
  <c r="E361" i="38"/>
  <c r="F360" i="38"/>
  <c r="E360" i="38"/>
  <c r="F359" i="38"/>
  <c r="E359" i="38"/>
  <c r="F358" i="38"/>
  <c r="E358" i="38"/>
  <c r="F357" i="38"/>
  <c r="E357" i="38"/>
  <c r="F356" i="38"/>
  <c r="E356" i="38"/>
  <c r="F355" i="38"/>
  <c r="E355" i="38"/>
  <c r="F354" i="38"/>
  <c r="E354" i="38"/>
  <c r="F353" i="38"/>
  <c r="E353" i="38"/>
  <c r="F352" i="38"/>
  <c r="E352" i="38"/>
  <c r="F351" i="38"/>
  <c r="E351" i="38"/>
  <c r="F350" i="38"/>
  <c r="E350" i="38"/>
  <c r="F349" i="38"/>
  <c r="E349" i="38"/>
  <c r="F348" i="38"/>
  <c r="E348" i="38"/>
  <c r="F347" i="38"/>
  <c r="E347" i="38"/>
  <c r="F346" i="38"/>
  <c r="E346" i="38"/>
  <c r="F345" i="38"/>
  <c r="E345" i="38"/>
  <c r="F344" i="38"/>
  <c r="E344" i="38"/>
  <c r="F343" i="38"/>
  <c r="E343" i="38"/>
  <c r="F342" i="38"/>
  <c r="E342" i="38"/>
  <c r="F341" i="38"/>
  <c r="E341" i="38"/>
  <c r="F340" i="38"/>
  <c r="E340" i="38"/>
  <c r="F339" i="38"/>
  <c r="E339" i="38"/>
  <c r="F338" i="38"/>
  <c r="E338" i="38"/>
  <c r="F337" i="38"/>
  <c r="E337" i="38"/>
  <c r="F336" i="38"/>
  <c r="E336" i="38"/>
  <c r="F335" i="38"/>
  <c r="E335" i="38"/>
  <c r="F334" i="38"/>
  <c r="E334" i="38"/>
  <c r="F333" i="38"/>
  <c r="E333" i="38"/>
  <c r="F332" i="38"/>
  <c r="E332" i="38"/>
  <c r="F331" i="38"/>
  <c r="E331" i="38"/>
  <c r="F330" i="38"/>
  <c r="E330" i="38"/>
  <c r="F329" i="38"/>
  <c r="E329" i="38"/>
  <c r="F328" i="38"/>
  <c r="E328" i="38"/>
  <c r="F327" i="38"/>
  <c r="E327" i="38"/>
  <c r="F326" i="38"/>
  <c r="E326" i="38"/>
  <c r="F325" i="38"/>
  <c r="E325" i="38"/>
  <c r="F324" i="38"/>
  <c r="E324" i="38"/>
  <c r="F323" i="38"/>
  <c r="E323" i="38"/>
  <c r="F322" i="38"/>
  <c r="E322" i="38"/>
  <c r="F321" i="38"/>
  <c r="E321" i="38"/>
  <c r="F320" i="38"/>
  <c r="E320" i="38"/>
  <c r="F319" i="38"/>
  <c r="E319" i="38"/>
  <c r="F318" i="38"/>
  <c r="E318" i="38"/>
  <c r="F317" i="38"/>
  <c r="E317" i="38"/>
  <c r="F316" i="38"/>
  <c r="E316" i="38"/>
  <c r="F315" i="38"/>
  <c r="E315" i="38"/>
  <c r="F314" i="38"/>
  <c r="E314" i="38"/>
  <c r="F313" i="38"/>
  <c r="E313" i="38"/>
  <c r="F312" i="38"/>
  <c r="E312" i="38"/>
  <c r="F311" i="38"/>
  <c r="E311" i="38"/>
  <c r="F310" i="38"/>
  <c r="E310" i="38"/>
  <c r="F309" i="38"/>
  <c r="E309" i="38"/>
  <c r="F308" i="38"/>
  <c r="E308" i="38"/>
  <c r="F307" i="38"/>
  <c r="E307" i="38"/>
  <c r="F306" i="38"/>
  <c r="E306" i="38"/>
  <c r="F305" i="38"/>
  <c r="E305" i="38"/>
  <c r="F304" i="38"/>
  <c r="E304" i="38"/>
  <c r="F303" i="38"/>
  <c r="E303" i="38"/>
  <c r="F302" i="38"/>
  <c r="E302" i="38"/>
  <c r="F301" i="38"/>
  <c r="E301" i="38"/>
  <c r="F300" i="38"/>
  <c r="E300" i="38"/>
  <c r="F299" i="38"/>
  <c r="E299" i="38"/>
  <c r="F298" i="38"/>
  <c r="E298" i="38"/>
  <c r="F297" i="38"/>
  <c r="E297" i="38"/>
  <c r="F296" i="38"/>
  <c r="E296" i="38"/>
  <c r="F295" i="38"/>
  <c r="E295" i="38"/>
  <c r="F294" i="38"/>
  <c r="E294" i="38"/>
  <c r="F293" i="38"/>
  <c r="E293" i="38"/>
  <c r="F292" i="38"/>
  <c r="E292" i="38"/>
  <c r="F291" i="38"/>
  <c r="E291" i="38"/>
  <c r="F290" i="38"/>
  <c r="E290" i="38"/>
  <c r="F289" i="38"/>
  <c r="E289" i="38"/>
  <c r="F288" i="38"/>
  <c r="E288" i="38"/>
  <c r="F287" i="38"/>
  <c r="E287" i="38"/>
  <c r="F286" i="38"/>
  <c r="E286" i="38"/>
  <c r="F285" i="38"/>
  <c r="E285" i="38"/>
  <c r="F284" i="38"/>
  <c r="E284" i="38"/>
  <c r="F283" i="38"/>
  <c r="E283" i="38"/>
  <c r="F282" i="38"/>
  <c r="E282" i="38"/>
  <c r="F281" i="38"/>
  <c r="E281" i="38"/>
  <c r="F280" i="38"/>
  <c r="E280" i="38"/>
  <c r="F279" i="38"/>
  <c r="E279" i="38"/>
  <c r="F278" i="38"/>
  <c r="E278" i="38"/>
  <c r="F277" i="38"/>
  <c r="E277" i="38"/>
  <c r="F276" i="38"/>
  <c r="E276" i="38"/>
  <c r="F275" i="38"/>
  <c r="E275" i="38"/>
  <c r="F274" i="38"/>
  <c r="E274" i="38"/>
  <c r="F273" i="38"/>
  <c r="E273" i="38"/>
  <c r="F272" i="38"/>
  <c r="E272" i="38"/>
  <c r="F271" i="38"/>
  <c r="E271" i="38"/>
  <c r="F270" i="38"/>
  <c r="E270" i="38"/>
  <c r="F269" i="38"/>
  <c r="E269" i="38"/>
  <c r="F268" i="38"/>
  <c r="E268" i="38"/>
  <c r="F267" i="38"/>
  <c r="E267" i="38"/>
  <c r="F266" i="38"/>
  <c r="E266" i="38"/>
  <c r="F265" i="38"/>
  <c r="E265" i="38"/>
  <c r="F264" i="38"/>
  <c r="E264" i="38"/>
  <c r="F263" i="38"/>
  <c r="E263" i="38"/>
  <c r="F262" i="38"/>
  <c r="E262" i="38"/>
  <c r="F261" i="38"/>
  <c r="E261" i="38"/>
  <c r="F260" i="38"/>
  <c r="E260" i="38"/>
  <c r="F259" i="38"/>
  <c r="E259" i="38"/>
  <c r="F258" i="38"/>
  <c r="E258" i="38"/>
  <c r="F257" i="38"/>
  <c r="E257" i="38"/>
  <c r="F256" i="38"/>
  <c r="E256" i="38"/>
  <c r="F255" i="38"/>
  <c r="E255" i="38"/>
  <c r="F254" i="38"/>
  <c r="E254" i="38"/>
  <c r="F253" i="38"/>
  <c r="E253" i="38"/>
  <c r="F252" i="38"/>
  <c r="E252" i="38"/>
  <c r="F251" i="38"/>
  <c r="E251" i="38"/>
  <c r="F250" i="38"/>
  <c r="E250" i="38"/>
  <c r="F249" i="38"/>
  <c r="E249" i="38"/>
  <c r="F248" i="38"/>
  <c r="E248" i="38"/>
  <c r="F247" i="38"/>
  <c r="E247" i="38"/>
  <c r="F246" i="38"/>
  <c r="E246" i="38"/>
  <c r="F245" i="38"/>
  <c r="E245" i="38"/>
  <c r="F244" i="38"/>
  <c r="E244" i="38"/>
  <c r="F243" i="38"/>
  <c r="E243" i="38"/>
  <c r="F242" i="38"/>
  <c r="E242" i="38"/>
  <c r="F241" i="38"/>
  <c r="E241" i="38"/>
  <c r="F240" i="38"/>
  <c r="E240" i="38"/>
  <c r="F239" i="38"/>
  <c r="E239" i="38"/>
  <c r="F238" i="38"/>
  <c r="E238" i="38"/>
  <c r="F237" i="38"/>
  <c r="E237" i="38"/>
  <c r="F236" i="38"/>
  <c r="E236" i="38"/>
  <c r="F235" i="38"/>
  <c r="E235" i="38"/>
  <c r="F234" i="38"/>
  <c r="E234" i="38"/>
  <c r="F233" i="38"/>
  <c r="E233" i="38"/>
  <c r="F232" i="38"/>
  <c r="E232" i="38"/>
  <c r="F231" i="38"/>
  <c r="E231" i="38"/>
  <c r="F230" i="38"/>
  <c r="E230" i="38"/>
  <c r="F229" i="38"/>
  <c r="E229" i="38"/>
  <c r="F228" i="38"/>
  <c r="E228" i="38"/>
  <c r="F227" i="38"/>
  <c r="E227" i="38"/>
  <c r="F226" i="38"/>
  <c r="E226" i="38"/>
  <c r="F225" i="38"/>
  <c r="E225" i="38"/>
  <c r="F224" i="38"/>
  <c r="E224" i="38"/>
  <c r="F223" i="38"/>
  <c r="E223" i="38"/>
  <c r="F222" i="38"/>
  <c r="E222" i="38"/>
  <c r="F221" i="38"/>
  <c r="E221" i="38"/>
  <c r="F220" i="38"/>
  <c r="E220" i="38"/>
  <c r="F219" i="38"/>
  <c r="E219" i="38"/>
  <c r="F218" i="38"/>
  <c r="E218" i="38"/>
  <c r="F217" i="38"/>
  <c r="E217" i="38"/>
  <c r="F216" i="38"/>
  <c r="E216" i="38"/>
  <c r="F215" i="38"/>
  <c r="E215" i="38"/>
  <c r="F214" i="38"/>
  <c r="E214" i="38"/>
  <c r="F213" i="38"/>
  <c r="E213" i="38"/>
  <c r="F212" i="38"/>
  <c r="E212" i="38"/>
  <c r="F211" i="38"/>
  <c r="E211" i="38"/>
  <c r="F210" i="38"/>
  <c r="E210" i="38"/>
  <c r="F209" i="38"/>
  <c r="E209" i="38"/>
  <c r="F208" i="38"/>
  <c r="E208" i="38"/>
  <c r="F207" i="38"/>
  <c r="E207" i="38"/>
  <c r="F206" i="38"/>
  <c r="E206" i="38"/>
  <c r="F205" i="38"/>
  <c r="E205" i="38"/>
  <c r="F204" i="38"/>
  <c r="E204" i="38"/>
  <c r="F203" i="38"/>
  <c r="E203" i="38"/>
  <c r="F202" i="38"/>
  <c r="E202" i="38"/>
  <c r="F201" i="38"/>
  <c r="E201" i="38"/>
  <c r="F200" i="38"/>
  <c r="E200" i="38"/>
  <c r="F199" i="38"/>
  <c r="E199" i="38"/>
  <c r="F198" i="38"/>
  <c r="E198" i="38"/>
  <c r="F197" i="38"/>
  <c r="E197" i="38"/>
  <c r="F196" i="38"/>
  <c r="E196" i="38"/>
  <c r="F195" i="38"/>
  <c r="E195" i="38"/>
  <c r="F194" i="38"/>
  <c r="E194" i="38"/>
  <c r="F193" i="38"/>
  <c r="E193" i="38"/>
  <c r="F192" i="38"/>
  <c r="E192" i="38"/>
  <c r="F191" i="38"/>
  <c r="E191" i="38"/>
  <c r="F190" i="38"/>
  <c r="E190" i="38"/>
  <c r="F189" i="38"/>
  <c r="E189" i="38"/>
  <c r="F188" i="38"/>
  <c r="E188" i="38"/>
  <c r="F187" i="38"/>
  <c r="E187" i="38"/>
  <c r="F186" i="38"/>
  <c r="E186" i="38"/>
  <c r="F185" i="38"/>
  <c r="E185" i="38"/>
  <c r="F184" i="38"/>
  <c r="E184" i="38"/>
  <c r="F183" i="38"/>
  <c r="E183" i="38"/>
  <c r="F182" i="38"/>
  <c r="E182" i="38"/>
  <c r="F181" i="38"/>
  <c r="E181" i="38"/>
  <c r="F180" i="38"/>
  <c r="E180" i="38"/>
  <c r="F179" i="38"/>
  <c r="E179" i="38"/>
  <c r="F178" i="38"/>
  <c r="E178" i="38"/>
  <c r="F177" i="38"/>
  <c r="E177" i="38"/>
  <c r="F176" i="38"/>
  <c r="E176" i="38"/>
  <c r="F175" i="38"/>
  <c r="E175" i="38"/>
  <c r="F174" i="38"/>
  <c r="E174" i="38"/>
  <c r="F173" i="38"/>
  <c r="E173" i="38"/>
  <c r="F172" i="38"/>
  <c r="E172" i="38"/>
  <c r="F171" i="38"/>
  <c r="E171" i="38"/>
  <c r="F170" i="38"/>
  <c r="E170" i="38"/>
  <c r="F169" i="38"/>
  <c r="E169" i="38"/>
  <c r="F168" i="38"/>
  <c r="E168" i="38"/>
  <c r="F167" i="38"/>
  <c r="E167" i="38"/>
  <c r="F166" i="38"/>
  <c r="E166" i="38"/>
  <c r="F165" i="38"/>
  <c r="E165" i="38"/>
  <c r="F164" i="38"/>
  <c r="E164" i="38"/>
  <c r="F163" i="38"/>
  <c r="E163" i="38"/>
  <c r="F162" i="38"/>
  <c r="E162" i="38"/>
  <c r="F161" i="38"/>
  <c r="E161" i="38"/>
  <c r="F160" i="38"/>
  <c r="E160" i="38"/>
  <c r="F159" i="38"/>
  <c r="E159" i="38"/>
  <c r="F158" i="38"/>
  <c r="E158" i="38"/>
  <c r="F157" i="38"/>
  <c r="E157" i="38"/>
  <c r="F156" i="38"/>
  <c r="E156" i="38"/>
  <c r="F155" i="38"/>
  <c r="E155" i="38"/>
  <c r="F154" i="38"/>
  <c r="E154" i="38"/>
  <c r="F153" i="38"/>
  <c r="E153" i="38"/>
  <c r="F152" i="38"/>
  <c r="E152" i="38"/>
  <c r="F151" i="38"/>
  <c r="E151" i="38"/>
  <c r="F150" i="38"/>
  <c r="E150" i="38"/>
  <c r="F149" i="38"/>
  <c r="E149" i="38"/>
  <c r="F148" i="38"/>
  <c r="E148" i="38"/>
  <c r="F147" i="38"/>
  <c r="E147" i="38"/>
  <c r="F146" i="38"/>
  <c r="E146" i="38"/>
  <c r="F145" i="38"/>
  <c r="E145" i="38"/>
  <c r="F144" i="38"/>
  <c r="E144" i="38"/>
  <c r="F143" i="38"/>
  <c r="E143" i="38"/>
  <c r="F142" i="38"/>
  <c r="E142" i="38"/>
  <c r="F141" i="38"/>
  <c r="E141" i="38"/>
  <c r="F140" i="38"/>
  <c r="E140" i="38"/>
  <c r="F139" i="38"/>
  <c r="E139" i="38"/>
  <c r="F138" i="38"/>
  <c r="E138" i="38"/>
  <c r="F137" i="38"/>
  <c r="E137" i="38"/>
  <c r="F136" i="38"/>
  <c r="E136" i="38"/>
  <c r="F135" i="38"/>
  <c r="E135" i="38"/>
  <c r="F134" i="38"/>
  <c r="E134" i="38"/>
  <c r="F133" i="38"/>
  <c r="E133" i="38"/>
  <c r="F132" i="38"/>
  <c r="E132" i="38"/>
  <c r="F131" i="38"/>
  <c r="E131" i="38"/>
  <c r="F130" i="38"/>
  <c r="E130" i="38"/>
  <c r="F129" i="38"/>
  <c r="E129" i="38"/>
  <c r="F128" i="38"/>
  <c r="E128" i="38"/>
  <c r="F127" i="38"/>
  <c r="E127" i="38"/>
  <c r="F126" i="38"/>
  <c r="E126" i="38"/>
  <c r="F125" i="38"/>
  <c r="E125" i="38"/>
  <c r="F124" i="38"/>
  <c r="E124" i="38"/>
  <c r="F123" i="38"/>
  <c r="E123" i="38"/>
  <c r="F122" i="38"/>
  <c r="E122" i="38"/>
  <c r="F121" i="38"/>
  <c r="E121" i="38"/>
  <c r="F120" i="38"/>
  <c r="E120" i="38"/>
  <c r="F119" i="38"/>
  <c r="E119" i="38"/>
  <c r="F118" i="38"/>
  <c r="E118" i="38"/>
  <c r="F117" i="38"/>
  <c r="E117" i="38"/>
  <c r="F116" i="38"/>
  <c r="E116" i="38"/>
  <c r="F115" i="38"/>
  <c r="E115" i="38"/>
  <c r="F114" i="38"/>
  <c r="E114" i="38"/>
  <c r="F113" i="38"/>
  <c r="E113" i="38"/>
  <c r="F112" i="38"/>
  <c r="E112" i="38"/>
  <c r="F111" i="38"/>
  <c r="E111" i="38"/>
  <c r="F110" i="38"/>
  <c r="E110" i="38"/>
  <c r="F109" i="38"/>
  <c r="E109" i="38"/>
  <c r="F108" i="38"/>
  <c r="E108" i="38"/>
  <c r="F107" i="38"/>
  <c r="E107" i="38"/>
  <c r="F106" i="38"/>
  <c r="E106" i="38"/>
  <c r="F105" i="38"/>
  <c r="E105" i="38"/>
  <c r="F104" i="38"/>
  <c r="E104" i="38"/>
  <c r="F103" i="38"/>
  <c r="E103" i="38"/>
  <c r="F102" i="38"/>
  <c r="E102" i="38"/>
  <c r="F101" i="38"/>
  <c r="E101" i="38"/>
  <c r="F100" i="38"/>
  <c r="E100" i="38"/>
  <c r="F99" i="38"/>
  <c r="E99" i="38"/>
  <c r="F98" i="38"/>
  <c r="E98" i="38"/>
  <c r="F97" i="38"/>
  <c r="E97" i="38"/>
  <c r="F96" i="38"/>
  <c r="E96" i="38"/>
  <c r="F95" i="38"/>
  <c r="E95" i="38"/>
  <c r="F94" i="38"/>
  <c r="E94" i="38"/>
  <c r="F93" i="38"/>
  <c r="E93" i="38"/>
  <c r="F92" i="38"/>
  <c r="E92" i="38"/>
  <c r="F91" i="38"/>
  <c r="E91" i="38"/>
  <c r="F90" i="38"/>
  <c r="E90" i="38"/>
  <c r="F89" i="38"/>
  <c r="E89" i="38"/>
  <c r="F88" i="38"/>
  <c r="E88" i="38"/>
  <c r="F87" i="38"/>
  <c r="E87" i="38"/>
  <c r="F86" i="38"/>
  <c r="E86" i="38"/>
  <c r="F85" i="38"/>
  <c r="E85" i="38"/>
  <c r="F84" i="38"/>
  <c r="E84" i="38"/>
  <c r="F83" i="38"/>
  <c r="E83" i="38"/>
  <c r="F82" i="38"/>
  <c r="E82" i="38"/>
  <c r="F81" i="38"/>
  <c r="E81" i="38"/>
  <c r="F80" i="38"/>
  <c r="E80" i="38"/>
  <c r="F79" i="38"/>
  <c r="E79" i="38"/>
  <c r="F78" i="38"/>
  <c r="E78" i="38"/>
  <c r="F77" i="38"/>
  <c r="E77" i="38"/>
  <c r="F76" i="38"/>
  <c r="E76" i="38"/>
  <c r="F75" i="38"/>
  <c r="E75" i="38"/>
  <c r="F74" i="38"/>
  <c r="E74" i="38"/>
  <c r="F73" i="38"/>
  <c r="E73" i="38"/>
  <c r="F72" i="38"/>
  <c r="E72" i="38"/>
  <c r="F71" i="38"/>
  <c r="E71" i="38"/>
  <c r="F70" i="38"/>
  <c r="E70" i="38"/>
  <c r="F69" i="38"/>
  <c r="E69" i="38"/>
  <c r="F68" i="38"/>
  <c r="E68" i="38"/>
  <c r="F67" i="38"/>
  <c r="E67" i="38"/>
  <c r="F66" i="38"/>
  <c r="E66" i="38"/>
  <c r="F65" i="38"/>
  <c r="E65" i="38"/>
  <c r="F64" i="38"/>
  <c r="E64" i="38"/>
  <c r="F63" i="38"/>
  <c r="E63" i="38"/>
  <c r="F62" i="38"/>
  <c r="E62" i="38"/>
  <c r="F61" i="38"/>
  <c r="E61" i="38"/>
  <c r="F60" i="38"/>
  <c r="E60" i="38"/>
  <c r="F59" i="38"/>
  <c r="E59" i="38"/>
  <c r="F58" i="38"/>
  <c r="E58" i="38"/>
  <c r="F57" i="38"/>
  <c r="E57" i="38"/>
  <c r="F56" i="38"/>
  <c r="E56" i="38"/>
  <c r="F55" i="38"/>
  <c r="E55" i="38"/>
  <c r="F54" i="38"/>
  <c r="E54" i="38"/>
  <c r="F53" i="38"/>
  <c r="E53" i="38"/>
  <c r="F52" i="38"/>
  <c r="E52" i="38"/>
  <c r="F51" i="38"/>
  <c r="E51" i="38"/>
  <c r="F50" i="38"/>
  <c r="E50" i="38"/>
  <c r="F49" i="38"/>
  <c r="E49" i="38"/>
  <c r="F48" i="38"/>
  <c r="E48" i="38"/>
  <c r="F47" i="38"/>
  <c r="E47" i="38"/>
  <c r="F46" i="38"/>
  <c r="E46" i="38"/>
  <c r="F45" i="38"/>
  <c r="E45" i="38"/>
  <c r="F44" i="38"/>
  <c r="E44" i="38"/>
  <c r="F43" i="38"/>
  <c r="E43" i="38"/>
  <c r="F42" i="38"/>
  <c r="E42" i="38"/>
  <c r="F41" i="38"/>
  <c r="E41" i="38"/>
  <c r="F40" i="38"/>
  <c r="E40" i="38"/>
  <c r="F39" i="38"/>
  <c r="E39" i="38"/>
  <c r="F38" i="38"/>
  <c r="E38" i="38"/>
  <c r="F37" i="38"/>
  <c r="E37" i="38"/>
  <c r="F36" i="38"/>
  <c r="E36" i="38"/>
  <c r="F35" i="38"/>
  <c r="E35" i="38"/>
  <c r="F34" i="38"/>
  <c r="E34" i="38"/>
  <c r="F33" i="38"/>
  <c r="E33" i="38"/>
  <c r="F32" i="38"/>
  <c r="E32" i="38"/>
  <c r="F31" i="38"/>
  <c r="E31" i="38"/>
  <c r="F30" i="38"/>
  <c r="E30" i="38"/>
  <c r="F29" i="38"/>
  <c r="E29" i="38"/>
  <c r="F28" i="38"/>
  <c r="E28" i="38"/>
  <c r="F27" i="38"/>
  <c r="E27" i="38"/>
  <c r="F26" i="38"/>
  <c r="E26" i="38"/>
  <c r="F25" i="38"/>
  <c r="E25" i="38"/>
  <c r="F24" i="38"/>
  <c r="E24" i="38"/>
  <c r="F23" i="38"/>
  <c r="E23" i="38"/>
  <c r="F22" i="38"/>
  <c r="E22" i="38"/>
  <c r="F21" i="38"/>
  <c r="E21" i="38"/>
  <c r="F20" i="38"/>
  <c r="E20" i="38"/>
  <c r="F19" i="38"/>
  <c r="E19" i="38"/>
  <c r="F18" i="38"/>
  <c r="E18" i="38"/>
  <c r="F17" i="38"/>
  <c r="E17" i="38"/>
  <c r="F16" i="38"/>
  <c r="E16" i="38"/>
  <c r="F15" i="38"/>
  <c r="E15" i="38"/>
  <c r="F14" i="38"/>
  <c r="E14" i="38"/>
  <c r="F13" i="38"/>
  <c r="E13" i="38"/>
  <c r="F12" i="38"/>
  <c r="E12" i="38"/>
  <c r="F11" i="38"/>
  <c r="E11" i="38"/>
  <c r="F10" i="38"/>
  <c r="E10" i="38"/>
  <c r="F9" i="38"/>
  <c r="E9" i="38"/>
  <c r="F8" i="38"/>
  <c r="E8" i="38"/>
  <c r="F7" i="38"/>
  <c r="E7" i="38"/>
  <c r="F6" i="38"/>
  <c r="E6" i="38"/>
  <c r="F5" i="38"/>
  <c r="E5" i="38"/>
  <c r="F374" i="31"/>
  <c r="E374" i="31"/>
  <c r="F373" i="31"/>
  <c r="E373" i="31"/>
  <c r="F372" i="31"/>
  <c r="E372" i="31"/>
  <c r="F371" i="31"/>
  <c r="E371" i="31"/>
  <c r="F370" i="31"/>
  <c r="E370" i="31"/>
  <c r="F369" i="31"/>
  <c r="E369" i="31"/>
  <c r="F368" i="31"/>
  <c r="E368" i="31"/>
  <c r="F367" i="31"/>
  <c r="E367" i="31"/>
  <c r="F366" i="31"/>
  <c r="E366" i="31"/>
  <c r="F365" i="31"/>
  <c r="E365" i="31"/>
  <c r="F364" i="31"/>
  <c r="E364" i="31"/>
  <c r="F363" i="31"/>
  <c r="E363" i="31"/>
  <c r="E362" i="31"/>
  <c r="F361" i="31"/>
  <c r="E361" i="31"/>
  <c r="F360" i="31"/>
  <c r="E360" i="31"/>
  <c r="F359" i="31"/>
  <c r="E359" i="31"/>
  <c r="F358" i="31"/>
  <c r="E358" i="31"/>
  <c r="F357" i="31"/>
  <c r="E357" i="31"/>
  <c r="F356" i="31"/>
  <c r="E356" i="31"/>
  <c r="F355" i="31"/>
  <c r="E355" i="31"/>
  <c r="F354" i="31"/>
  <c r="E354" i="31"/>
  <c r="F353" i="31"/>
  <c r="E353" i="31"/>
  <c r="F352" i="31"/>
  <c r="E352" i="31"/>
  <c r="F351" i="31"/>
  <c r="E351" i="31"/>
  <c r="F350" i="31"/>
  <c r="E350" i="31"/>
  <c r="F349" i="31"/>
  <c r="E349" i="31"/>
  <c r="F348" i="31"/>
  <c r="E348" i="31"/>
  <c r="F347" i="31"/>
  <c r="E347" i="31"/>
  <c r="F346" i="31"/>
  <c r="E346" i="31"/>
  <c r="F345" i="31"/>
  <c r="E345" i="31"/>
  <c r="F344" i="31"/>
  <c r="E344" i="31"/>
  <c r="F343" i="31"/>
  <c r="E343" i="31"/>
  <c r="F342" i="31"/>
  <c r="E342" i="31"/>
  <c r="F341" i="31"/>
  <c r="E341" i="31"/>
  <c r="F340" i="31"/>
  <c r="E340" i="31"/>
  <c r="F339" i="31"/>
  <c r="E339" i="31"/>
  <c r="F338" i="31"/>
  <c r="E338" i="31"/>
  <c r="F337" i="31"/>
  <c r="E337" i="31"/>
  <c r="F336" i="31"/>
  <c r="E336" i="31"/>
  <c r="F335" i="31"/>
  <c r="E335" i="31"/>
  <c r="F334" i="31"/>
  <c r="E334" i="31"/>
  <c r="F333" i="31"/>
  <c r="E333" i="31"/>
  <c r="F332" i="31"/>
  <c r="E332" i="31"/>
  <c r="F331" i="31"/>
  <c r="E331" i="31"/>
  <c r="F330" i="31"/>
  <c r="E330" i="31"/>
  <c r="F329" i="31"/>
  <c r="E329" i="31"/>
  <c r="F328" i="31"/>
  <c r="E328" i="31"/>
  <c r="F327" i="31"/>
  <c r="E327" i="31"/>
  <c r="F326" i="31"/>
  <c r="E326" i="31"/>
  <c r="F325" i="31"/>
  <c r="E325" i="31"/>
  <c r="F324" i="31"/>
  <c r="E324" i="31"/>
  <c r="F323" i="31"/>
  <c r="E323" i="31"/>
  <c r="F322" i="31"/>
  <c r="E322" i="31"/>
  <c r="F321" i="31"/>
  <c r="E321" i="31"/>
  <c r="F320" i="31"/>
  <c r="E320" i="31"/>
  <c r="F319" i="31"/>
  <c r="E319" i="31"/>
  <c r="F318" i="31"/>
  <c r="E318" i="31"/>
  <c r="F317" i="31"/>
  <c r="E317" i="31"/>
  <c r="F316" i="31"/>
  <c r="E316" i="31"/>
  <c r="F315" i="31"/>
  <c r="E315" i="31"/>
  <c r="F314" i="31"/>
  <c r="E314" i="31"/>
  <c r="F313" i="31"/>
  <c r="E313" i="31"/>
  <c r="F312" i="31"/>
  <c r="E312" i="31"/>
  <c r="F311" i="31"/>
  <c r="E311" i="31"/>
  <c r="F310" i="31"/>
  <c r="E310" i="31"/>
  <c r="F309" i="31"/>
  <c r="E309" i="31"/>
  <c r="F308" i="31"/>
  <c r="E308" i="31"/>
  <c r="F307" i="31"/>
  <c r="E307" i="31"/>
  <c r="F306" i="31"/>
  <c r="E306" i="31"/>
  <c r="F305" i="31"/>
  <c r="E305" i="31"/>
  <c r="F304" i="31"/>
  <c r="E304" i="31"/>
  <c r="F303" i="31"/>
  <c r="E303" i="31"/>
  <c r="F302" i="31"/>
  <c r="E302" i="31"/>
  <c r="F301" i="31"/>
  <c r="E301" i="31"/>
  <c r="F300" i="31"/>
  <c r="E300" i="31"/>
  <c r="F299" i="31"/>
  <c r="E299" i="31"/>
  <c r="F298" i="31"/>
  <c r="E298" i="31"/>
  <c r="F297" i="31"/>
  <c r="E297" i="31"/>
  <c r="F296" i="31"/>
  <c r="E296" i="31"/>
  <c r="F295" i="31"/>
  <c r="E295" i="31"/>
  <c r="F294" i="31"/>
  <c r="E294" i="31"/>
  <c r="F293" i="31"/>
  <c r="E293" i="31"/>
  <c r="F292" i="31"/>
  <c r="E292" i="31"/>
  <c r="F291" i="31"/>
  <c r="E291" i="31"/>
  <c r="F290" i="31"/>
  <c r="E290" i="31"/>
  <c r="F289" i="31"/>
  <c r="E289" i="31"/>
  <c r="F288" i="31"/>
  <c r="E288" i="31"/>
  <c r="F287" i="31"/>
  <c r="E287" i="31"/>
  <c r="F286" i="31"/>
  <c r="E286" i="31"/>
  <c r="F285" i="31"/>
  <c r="E285" i="31"/>
  <c r="F284" i="31"/>
  <c r="E284" i="31"/>
  <c r="F283" i="31"/>
  <c r="E283" i="31"/>
  <c r="F282" i="31"/>
  <c r="E282" i="31"/>
  <c r="F281" i="31"/>
  <c r="E281" i="31"/>
  <c r="F280" i="31"/>
  <c r="E280" i="31"/>
  <c r="F279" i="31"/>
  <c r="E279" i="31"/>
  <c r="F278" i="31"/>
  <c r="E278" i="31"/>
  <c r="F277" i="31"/>
  <c r="E277" i="31"/>
  <c r="F276" i="31"/>
  <c r="E276" i="31"/>
  <c r="F275" i="31"/>
  <c r="E275" i="31"/>
  <c r="F274" i="31"/>
  <c r="E274" i="31"/>
  <c r="F273" i="31"/>
  <c r="E273" i="31"/>
  <c r="F272" i="31"/>
  <c r="E272" i="31"/>
  <c r="F271" i="31"/>
  <c r="E271" i="31"/>
  <c r="F270" i="31"/>
  <c r="E270" i="31"/>
  <c r="F269" i="31"/>
  <c r="E269" i="31"/>
  <c r="F268" i="31"/>
  <c r="E268" i="31"/>
  <c r="F267" i="31"/>
  <c r="E267" i="31"/>
  <c r="F266" i="31"/>
  <c r="E266" i="31"/>
  <c r="F265" i="31"/>
  <c r="E265" i="31"/>
  <c r="F264" i="31"/>
  <c r="E264" i="31"/>
  <c r="F263" i="31"/>
  <c r="E263" i="31"/>
  <c r="F262" i="31"/>
  <c r="E262" i="31"/>
  <c r="F261" i="31"/>
  <c r="E261" i="31"/>
  <c r="F260" i="31"/>
  <c r="E260" i="31"/>
  <c r="F259" i="31"/>
  <c r="E259" i="31"/>
  <c r="F258" i="31"/>
  <c r="E258" i="31"/>
  <c r="F257" i="31"/>
  <c r="E257" i="31"/>
  <c r="F256" i="31"/>
  <c r="E256" i="31"/>
  <c r="F255" i="31"/>
  <c r="E255" i="31"/>
  <c r="F254" i="31"/>
  <c r="E254" i="31"/>
  <c r="F253" i="31"/>
  <c r="E253" i="31"/>
  <c r="F252" i="31"/>
  <c r="E252" i="31"/>
  <c r="F251" i="31"/>
  <c r="E251" i="31"/>
  <c r="F250" i="31"/>
  <c r="E250" i="31"/>
  <c r="F249" i="31"/>
  <c r="E249" i="31"/>
  <c r="F248" i="31"/>
  <c r="E248" i="31"/>
  <c r="F247" i="31"/>
  <c r="E247" i="31"/>
  <c r="F246" i="31"/>
  <c r="E246" i="31"/>
  <c r="F245" i="31"/>
  <c r="E245" i="31"/>
  <c r="F244" i="31"/>
  <c r="E244" i="31"/>
  <c r="F243" i="31"/>
  <c r="E243" i="31"/>
  <c r="F242" i="31"/>
  <c r="E242" i="31"/>
  <c r="F241" i="31"/>
  <c r="E241" i="31"/>
  <c r="F240" i="31"/>
  <c r="E240" i="31"/>
  <c r="F239" i="31"/>
  <c r="E239" i="31"/>
  <c r="F238" i="31"/>
  <c r="E238" i="31"/>
  <c r="F237" i="31"/>
  <c r="E237" i="31"/>
  <c r="F236" i="31"/>
  <c r="E236" i="31"/>
  <c r="F235" i="31"/>
  <c r="E235" i="31"/>
  <c r="F234" i="31"/>
  <c r="E234" i="31"/>
  <c r="F233" i="31"/>
  <c r="E233" i="31"/>
  <c r="F232" i="31"/>
  <c r="E232" i="31"/>
  <c r="F231" i="31"/>
  <c r="E231" i="31"/>
  <c r="F230" i="31"/>
  <c r="E230" i="31"/>
  <c r="F229" i="31"/>
  <c r="E229" i="31"/>
  <c r="F228" i="31"/>
  <c r="E228" i="31"/>
  <c r="F227" i="31"/>
  <c r="E227" i="31"/>
  <c r="F226" i="31"/>
  <c r="E226" i="31"/>
  <c r="F225" i="31"/>
  <c r="E225" i="31"/>
  <c r="F224" i="31"/>
  <c r="E224" i="31"/>
  <c r="F223" i="31"/>
  <c r="E223" i="31"/>
  <c r="F222" i="31"/>
  <c r="E222" i="31"/>
  <c r="F221" i="31"/>
  <c r="E221" i="31"/>
  <c r="F220" i="31"/>
  <c r="E220" i="31"/>
  <c r="F219" i="31"/>
  <c r="E219" i="31"/>
  <c r="F218" i="31"/>
  <c r="E218" i="31"/>
  <c r="F217" i="31"/>
  <c r="E217" i="31"/>
  <c r="F216" i="31"/>
  <c r="E216" i="31"/>
  <c r="F215" i="31"/>
  <c r="E215" i="31"/>
  <c r="F214" i="31"/>
  <c r="E214" i="31"/>
  <c r="F213" i="31"/>
  <c r="E213" i="31"/>
  <c r="F212" i="31"/>
  <c r="E212" i="31"/>
  <c r="F211" i="31"/>
  <c r="E211" i="31"/>
  <c r="F210" i="31"/>
  <c r="E210" i="31"/>
  <c r="F209" i="31"/>
  <c r="E209" i="31"/>
  <c r="F208" i="31"/>
  <c r="E208" i="31"/>
  <c r="F207" i="31"/>
  <c r="E207" i="31"/>
  <c r="F206" i="31"/>
  <c r="E206" i="31"/>
  <c r="F205" i="31"/>
  <c r="E205" i="31"/>
  <c r="F204" i="31"/>
  <c r="E204" i="31"/>
  <c r="F203" i="31"/>
  <c r="E203" i="31"/>
  <c r="F202" i="31"/>
  <c r="E202" i="31"/>
  <c r="F201" i="31"/>
  <c r="E201" i="31"/>
  <c r="F200" i="31"/>
  <c r="E200" i="31"/>
  <c r="F199" i="31"/>
  <c r="E199" i="31"/>
  <c r="F198" i="31"/>
  <c r="E198" i="31"/>
  <c r="F197" i="31"/>
  <c r="E197" i="31"/>
  <c r="F196" i="31"/>
  <c r="E196" i="31"/>
  <c r="F195" i="31"/>
  <c r="E195" i="31"/>
  <c r="F194" i="31"/>
  <c r="E194" i="31"/>
  <c r="F193" i="31"/>
  <c r="E193" i="31"/>
  <c r="F192" i="31"/>
  <c r="E192" i="31"/>
  <c r="F191" i="31"/>
  <c r="E191" i="31"/>
  <c r="F190" i="31"/>
  <c r="E190" i="31"/>
  <c r="F189" i="31"/>
  <c r="E189" i="31"/>
  <c r="F188" i="31"/>
  <c r="E188" i="31"/>
  <c r="F187" i="31"/>
  <c r="E187" i="31"/>
  <c r="F186" i="31"/>
  <c r="E186" i="31"/>
  <c r="F185" i="31"/>
  <c r="E185" i="31"/>
  <c r="F184" i="31"/>
  <c r="E184" i="31"/>
  <c r="F183" i="31"/>
  <c r="E183" i="31"/>
  <c r="F182" i="31"/>
  <c r="E182" i="31"/>
  <c r="F181" i="31"/>
  <c r="E181" i="31"/>
  <c r="F180" i="31"/>
  <c r="E180" i="31"/>
  <c r="F179" i="31"/>
  <c r="E179" i="31"/>
  <c r="F178" i="31"/>
  <c r="E178" i="31"/>
  <c r="F177" i="31"/>
  <c r="E177" i="31"/>
  <c r="F176" i="31"/>
  <c r="E176" i="31"/>
  <c r="F175" i="31"/>
  <c r="E175" i="31"/>
  <c r="F174" i="31"/>
  <c r="E174" i="31"/>
  <c r="F173" i="31"/>
  <c r="E173" i="31"/>
  <c r="F172" i="31"/>
  <c r="E172" i="31"/>
  <c r="F171" i="31"/>
  <c r="E171" i="31"/>
  <c r="F170" i="31"/>
  <c r="E170" i="31"/>
  <c r="F169" i="31"/>
  <c r="E169" i="31"/>
  <c r="F168" i="31"/>
  <c r="E168" i="31"/>
  <c r="F167" i="31"/>
  <c r="E167" i="31"/>
  <c r="F166" i="31"/>
  <c r="E166" i="31"/>
  <c r="F165" i="31"/>
  <c r="E165" i="31"/>
  <c r="F164" i="31"/>
  <c r="E164" i="31"/>
  <c r="F163" i="31"/>
  <c r="E163" i="31"/>
  <c r="F162" i="31"/>
  <c r="E162" i="31"/>
  <c r="F161" i="31"/>
  <c r="E161" i="31"/>
  <c r="F160" i="31"/>
  <c r="E160" i="31"/>
  <c r="F159" i="31"/>
  <c r="E159" i="31"/>
  <c r="F158" i="31"/>
  <c r="E158" i="31"/>
  <c r="F157" i="31"/>
  <c r="E157" i="31"/>
  <c r="F156" i="31"/>
  <c r="E156" i="31"/>
  <c r="F155" i="31"/>
  <c r="E155" i="31"/>
  <c r="F154" i="31"/>
  <c r="E154" i="31"/>
  <c r="F153" i="31"/>
  <c r="E153" i="31"/>
  <c r="F152" i="31"/>
  <c r="E152" i="31"/>
  <c r="F151" i="31"/>
  <c r="E151" i="31"/>
  <c r="F150" i="31"/>
  <c r="E150" i="31"/>
  <c r="F149" i="31"/>
  <c r="E149" i="31"/>
  <c r="F148" i="31"/>
  <c r="E148" i="31"/>
  <c r="F147" i="31"/>
  <c r="E147" i="31"/>
  <c r="F146" i="31"/>
  <c r="E146" i="31"/>
  <c r="F145" i="31"/>
  <c r="E145" i="31"/>
  <c r="F144" i="31"/>
  <c r="E144" i="31"/>
  <c r="F143" i="31"/>
  <c r="E143" i="31"/>
  <c r="F142" i="31"/>
  <c r="E142" i="31"/>
  <c r="F141" i="31"/>
  <c r="E141" i="31"/>
  <c r="F140" i="31"/>
  <c r="E140" i="31"/>
  <c r="F139" i="31"/>
  <c r="E139" i="31"/>
  <c r="F138" i="31"/>
  <c r="E138" i="31"/>
  <c r="F137" i="31"/>
  <c r="E137" i="31"/>
  <c r="F136" i="31"/>
  <c r="E136" i="31"/>
  <c r="F135" i="31"/>
  <c r="E135" i="31"/>
  <c r="F134" i="31"/>
  <c r="E134" i="31"/>
  <c r="F133" i="31"/>
  <c r="E133" i="31"/>
  <c r="F132" i="31"/>
  <c r="E132" i="31"/>
  <c r="F131" i="31"/>
  <c r="E131" i="31"/>
  <c r="F130" i="31"/>
  <c r="E130" i="31"/>
  <c r="F129" i="31"/>
  <c r="E129" i="31"/>
  <c r="F128" i="31"/>
  <c r="E128" i="31"/>
  <c r="F127" i="31"/>
  <c r="E127" i="31"/>
  <c r="F126" i="31"/>
  <c r="E126" i="31"/>
  <c r="F125" i="31"/>
  <c r="E125" i="31"/>
  <c r="F124" i="31"/>
  <c r="E124" i="31"/>
  <c r="F123" i="31"/>
  <c r="E123" i="31"/>
  <c r="F122" i="31"/>
  <c r="E122" i="31"/>
  <c r="F121" i="31"/>
  <c r="E121" i="31"/>
  <c r="F120" i="31"/>
  <c r="E120" i="31"/>
  <c r="F119" i="31"/>
  <c r="E119" i="31"/>
  <c r="F118" i="31"/>
  <c r="E118" i="31"/>
  <c r="F117" i="31"/>
  <c r="E117" i="31"/>
  <c r="F116" i="31"/>
  <c r="E116" i="31"/>
  <c r="F115" i="31"/>
  <c r="E115" i="31"/>
  <c r="F114" i="31"/>
  <c r="E114" i="31"/>
  <c r="F113" i="31"/>
  <c r="E113" i="31"/>
  <c r="F112" i="31"/>
  <c r="E112" i="31"/>
  <c r="F111" i="31"/>
  <c r="E111" i="31"/>
  <c r="F110" i="31"/>
  <c r="E110" i="31"/>
  <c r="F109" i="31"/>
  <c r="E109" i="31"/>
  <c r="F108" i="31"/>
  <c r="E108" i="31"/>
  <c r="F107" i="31"/>
  <c r="E107" i="31"/>
  <c r="F106" i="31"/>
  <c r="E106" i="31"/>
  <c r="F105" i="31"/>
  <c r="E105" i="31"/>
  <c r="F104" i="31"/>
  <c r="E104" i="31"/>
  <c r="F103" i="31"/>
  <c r="E103" i="31"/>
  <c r="F102" i="31"/>
  <c r="E102" i="31"/>
  <c r="F101" i="31"/>
  <c r="E101" i="31"/>
  <c r="F100" i="31"/>
  <c r="E100" i="31"/>
  <c r="F99" i="31"/>
  <c r="E99" i="31"/>
  <c r="F98" i="31"/>
  <c r="E98" i="31"/>
  <c r="F97" i="31"/>
  <c r="E97" i="31"/>
  <c r="F96" i="31"/>
  <c r="E96" i="31"/>
  <c r="F95" i="31"/>
  <c r="E95" i="31"/>
  <c r="F94" i="31"/>
  <c r="E94" i="31"/>
  <c r="F93" i="31"/>
  <c r="E93" i="31"/>
  <c r="F92" i="31"/>
  <c r="E92" i="31"/>
  <c r="F91" i="31"/>
  <c r="E91" i="31"/>
  <c r="F90" i="31"/>
  <c r="E90" i="31"/>
  <c r="F89" i="31"/>
  <c r="E89" i="31"/>
  <c r="F88" i="31"/>
  <c r="E88" i="31"/>
  <c r="F87" i="31"/>
  <c r="E87" i="31"/>
  <c r="F86" i="31"/>
  <c r="E86" i="31"/>
  <c r="F85" i="31"/>
  <c r="E85" i="31"/>
  <c r="F84" i="31"/>
  <c r="E84" i="31"/>
  <c r="F83" i="31"/>
  <c r="E83" i="31"/>
  <c r="F82" i="31"/>
  <c r="E82" i="31"/>
  <c r="F81" i="31"/>
  <c r="E81" i="31"/>
  <c r="F80" i="31"/>
  <c r="E80" i="31"/>
  <c r="F79" i="31"/>
  <c r="E79" i="31"/>
  <c r="F78" i="31"/>
  <c r="E78" i="31"/>
  <c r="F77" i="31"/>
  <c r="E77" i="31"/>
  <c r="F76" i="31"/>
  <c r="E76" i="31"/>
  <c r="F75" i="31"/>
  <c r="E75" i="31"/>
  <c r="F74" i="31"/>
  <c r="E74" i="31"/>
  <c r="F73" i="31"/>
  <c r="E73" i="31"/>
  <c r="F72" i="31"/>
  <c r="E72" i="31"/>
  <c r="F71" i="31"/>
  <c r="E71" i="31"/>
  <c r="F70" i="31"/>
  <c r="E70" i="31"/>
  <c r="F69" i="31"/>
  <c r="E69" i="31"/>
  <c r="F68" i="31"/>
  <c r="E68" i="31"/>
  <c r="F67" i="31"/>
  <c r="E67" i="31"/>
  <c r="F66" i="31"/>
  <c r="E66" i="31"/>
  <c r="F65" i="31"/>
  <c r="E65" i="31"/>
  <c r="F64" i="31"/>
  <c r="E64" i="31"/>
  <c r="F63" i="31"/>
  <c r="E63" i="31"/>
  <c r="F62" i="31"/>
  <c r="E62" i="31"/>
  <c r="F61" i="31"/>
  <c r="E61" i="31"/>
  <c r="F60" i="31"/>
  <c r="E60" i="31"/>
  <c r="F59" i="31"/>
  <c r="E59" i="31"/>
  <c r="F58" i="31"/>
  <c r="E58" i="31"/>
  <c r="F57" i="31"/>
  <c r="E57" i="31"/>
  <c r="F56" i="31"/>
  <c r="E56" i="31"/>
  <c r="F55" i="31"/>
  <c r="E55" i="31"/>
  <c r="F54" i="31"/>
  <c r="E54" i="31"/>
  <c r="F53" i="31"/>
  <c r="E53" i="31"/>
  <c r="F52" i="31"/>
  <c r="E52" i="31"/>
  <c r="F51" i="31"/>
  <c r="E51" i="31"/>
  <c r="F50" i="31"/>
  <c r="E50" i="31"/>
  <c r="F49" i="31"/>
  <c r="E49" i="31"/>
  <c r="F48" i="31"/>
  <c r="E48" i="31"/>
  <c r="F47" i="31"/>
  <c r="E47" i="31"/>
  <c r="F46" i="31"/>
  <c r="E46" i="31"/>
  <c r="F45" i="31"/>
  <c r="E45" i="31"/>
  <c r="F44" i="31"/>
  <c r="E44" i="31"/>
  <c r="F43" i="31"/>
  <c r="E43" i="31"/>
  <c r="F42" i="31"/>
  <c r="E42" i="31"/>
  <c r="F41" i="31"/>
  <c r="E41" i="31"/>
  <c r="F40" i="31"/>
  <c r="E40" i="31"/>
  <c r="F39" i="31"/>
  <c r="E39" i="31"/>
  <c r="F38" i="31"/>
  <c r="E38" i="31"/>
  <c r="F37" i="31"/>
  <c r="E37" i="31"/>
  <c r="F36" i="31"/>
  <c r="E36" i="31"/>
  <c r="F35" i="31"/>
  <c r="E35" i="31"/>
  <c r="F34" i="31"/>
  <c r="E34" i="31"/>
  <c r="F33" i="31"/>
  <c r="E33" i="31"/>
  <c r="F32" i="31"/>
  <c r="E32" i="31"/>
  <c r="F31" i="31"/>
  <c r="E31" i="31"/>
  <c r="F30" i="31"/>
  <c r="E30" i="31"/>
  <c r="F29" i="31"/>
  <c r="E29" i="31"/>
  <c r="F28" i="31"/>
  <c r="E28" i="31"/>
  <c r="F27" i="31"/>
  <c r="E27" i="31"/>
  <c r="F26" i="31"/>
  <c r="E26" i="31"/>
  <c r="F25" i="31"/>
  <c r="E25" i="31"/>
  <c r="F24" i="31"/>
  <c r="E24" i="31"/>
  <c r="F23" i="31"/>
  <c r="E23" i="31"/>
  <c r="F22" i="31"/>
  <c r="E22" i="31"/>
  <c r="F21" i="31"/>
  <c r="E21" i="31"/>
  <c r="F20" i="31"/>
  <c r="E20" i="31"/>
  <c r="F19" i="31"/>
  <c r="E19" i="31"/>
  <c r="F18" i="31"/>
  <c r="E18" i="31"/>
  <c r="F17" i="31"/>
  <c r="E17" i="31"/>
  <c r="F16" i="31"/>
  <c r="E16" i="31"/>
  <c r="F15" i="31"/>
  <c r="E15" i="31"/>
  <c r="F14" i="31"/>
  <c r="E14" i="31"/>
  <c r="F13" i="31"/>
  <c r="E13" i="31"/>
  <c r="F12" i="31"/>
  <c r="E12" i="31"/>
  <c r="F11" i="31"/>
  <c r="E11" i="31"/>
  <c r="F10" i="31"/>
  <c r="E10" i="31"/>
  <c r="F9" i="31"/>
  <c r="E9" i="31"/>
  <c r="F8" i="31"/>
  <c r="E8" i="31"/>
  <c r="F7" i="31"/>
  <c r="E7" i="31"/>
  <c r="F6" i="31"/>
  <c r="E6" i="31"/>
  <c r="F5" i="31"/>
  <c r="E5" i="31"/>
  <c r="J49" i="34"/>
  <c r="J48" i="34"/>
  <c r="J47" i="34"/>
  <c r="J46" i="34"/>
  <c r="J45" i="34"/>
  <c r="I49" i="34"/>
  <c r="I48" i="34"/>
  <c r="I47" i="34"/>
  <c r="I46" i="34"/>
  <c r="I45" i="34"/>
  <c r="H49" i="34"/>
  <c r="H48" i="34"/>
  <c r="H47" i="34"/>
  <c r="H46" i="34"/>
  <c r="H45" i="34"/>
  <c r="G49" i="33"/>
  <c r="G48" i="33"/>
  <c r="G47" i="33"/>
  <c r="G46" i="33"/>
  <c r="G45" i="33"/>
  <c r="J49" i="33"/>
  <c r="J48" i="33"/>
  <c r="J47" i="33"/>
  <c r="J46" i="33"/>
  <c r="J45" i="33"/>
  <c r="I49" i="33"/>
  <c r="I48" i="33"/>
  <c r="I47" i="33"/>
  <c r="I46" i="33"/>
  <c r="I45" i="33"/>
  <c r="H49" i="33"/>
  <c r="H48" i="33"/>
  <c r="H47" i="33"/>
  <c r="H46" i="33"/>
  <c r="H45" i="33"/>
  <c r="F44" i="33"/>
  <c r="E44" i="33"/>
  <c r="F43" i="33"/>
  <c r="E43" i="33"/>
  <c r="F42" i="33"/>
  <c r="E42" i="33"/>
  <c r="F41" i="33"/>
  <c r="E41" i="33"/>
  <c r="F40" i="33"/>
  <c r="E40" i="33"/>
  <c r="F39" i="33"/>
  <c r="E39" i="33"/>
  <c r="F38" i="33"/>
  <c r="E38" i="33"/>
  <c r="F37" i="33"/>
  <c r="E37" i="33"/>
  <c r="F36" i="33"/>
  <c r="E36" i="33"/>
  <c r="F35" i="33"/>
  <c r="E35" i="33"/>
  <c r="F34" i="33"/>
  <c r="E34" i="33"/>
  <c r="F33" i="33"/>
  <c r="E33" i="33"/>
  <c r="F32" i="33"/>
  <c r="E32" i="33"/>
  <c r="F31" i="33"/>
  <c r="E31" i="33"/>
  <c r="F30" i="33"/>
  <c r="E30" i="33"/>
  <c r="F29" i="33"/>
  <c r="E29" i="33"/>
  <c r="F28" i="33"/>
  <c r="E28" i="33"/>
  <c r="F27" i="33"/>
  <c r="E27" i="33"/>
  <c r="F26" i="33"/>
  <c r="E26" i="33"/>
  <c r="F25" i="33"/>
  <c r="E25" i="33"/>
  <c r="F24" i="33"/>
  <c r="E24" i="33"/>
  <c r="F23" i="33"/>
  <c r="E23" i="33"/>
  <c r="F22" i="33"/>
  <c r="E22" i="33"/>
  <c r="F21" i="33"/>
  <c r="E21" i="33"/>
  <c r="F20" i="33"/>
  <c r="E20" i="33"/>
  <c r="F19" i="33"/>
  <c r="E19" i="33"/>
  <c r="F18" i="33"/>
  <c r="E18" i="33"/>
  <c r="F17" i="33"/>
  <c r="E17" i="33"/>
  <c r="F16" i="33"/>
  <c r="E16" i="33"/>
  <c r="F15" i="33"/>
  <c r="E15" i="33"/>
  <c r="F14" i="33"/>
  <c r="E14" i="33"/>
  <c r="F13" i="33"/>
  <c r="E13" i="33"/>
  <c r="F12" i="33"/>
  <c r="E12" i="33"/>
  <c r="F11" i="33"/>
  <c r="E11" i="33"/>
  <c r="F10" i="33"/>
  <c r="E10" i="33"/>
  <c r="F9" i="33"/>
  <c r="E9" i="33"/>
  <c r="F8" i="33"/>
  <c r="E8" i="33"/>
  <c r="F7" i="33"/>
  <c r="E7" i="33"/>
  <c r="E6" i="33"/>
  <c r="F5" i="33"/>
  <c r="E5" i="33"/>
  <c r="F49" i="33"/>
  <c r="F48" i="33"/>
  <c r="F47" i="33"/>
  <c r="F46" i="33"/>
  <c r="F45" i="33"/>
  <c r="E49" i="33"/>
  <c r="E48" i="33"/>
  <c r="E47" i="33"/>
  <c r="E46" i="33"/>
  <c r="E45" i="33"/>
  <c r="F44" i="34"/>
  <c r="E44" i="34"/>
  <c r="F43" i="34"/>
  <c r="E43" i="34"/>
  <c r="F42" i="34"/>
  <c r="E42" i="34"/>
  <c r="F41" i="34"/>
  <c r="E41" i="34"/>
  <c r="F40" i="34"/>
  <c r="E40" i="34"/>
  <c r="F39" i="34"/>
  <c r="E39" i="34"/>
  <c r="F38" i="34"/>
  <c r="E38" i="34"/>
  <c r="F37" i="34"/>
  <c r="E37" i="34"/>
  <c r="F36" i="34"/>
  <c r="E36" i="34"/>
  <c r="F35" i="34"/>
  <c r="E35" i="34"/>
  <c r="F34" i="34"/>
  <c r="E34" i="34"/>
  <c r="F33" i="34"/>
  <c r="E33" i="34"/>
  <c r="F32" i="34"/>
  <c r="E32" i="34"/>
  <c r="F31" i="34"/>
  <c r="E31" i="34"/>
  <c r="F30" i="34"/>
  <c r="E30" i="34"/>
  <c r="F29" i="34"/>
  <c r="E29" i="34"/>
  <c r="F28" i="34"/>
  <c r="E28" i="34"/>
  <c r="F27" i="34"/>
  <c r="E27" i="34"/>
  <c r="F26" i="34"/>
  <c r="E26" i="34"/>
  <c r="F25" i="34"/>
  <c r="E25" i="34"/>
  <c r="F24" i="34"/>
  <c r="E24" i="34"/>
  <c r="F23" i="34"/>
  <c r="E23" i="34"/>
  <c r="F22" i="34"/>
  <c r="E22" i="34"/>
  <c r="F21" i="34"/>
  <c r="E21" i="34"/>
  <c r="F20" i="34"/>
  <c r="E20" i="34"/>
  <c r="F19" i="34"/>
  <c r="E19" i="34"/>
  <c r="F18" i="34"/>
  <c r="E18" i="34"/>
  <c r="F17" i="34"/>
  <c r="E17" i="34"/>
  <c r="F16" i="34"/>
  <c r="E16" i="34"/>
  <c r="F15" i="34"/>
  <c r="E15" i="34"/>
  <c r="F14" i="34"/>
  <c r="E14" i="34"/>
  <c r="F13" i="34"/>
  <c r="E13" i="34"/>
  <c r="F12" i="34"/>
  <c r="E12" i="34"/>
  <c r="F11" i="34"/>
  <c r="E11" i="34"/>
  <c r="F10" i="34"/>
  <c r="E10" i="34"/>
  <c r="F9" i="34"/>
  <c r="E9" i="34"/>
  <c r="F8" i="34"/>
  <c r="E8" i="34"/>
  <c r="F7" i="34"/>
  <c r="E7" i="34"/>
  <c r="F6" i="34"/>
  <c r="E6" i="34"/>
  <c r="F5" i="34"/>
  <c r="E5" i="34"/>
  <c r="G49" i="34"/>
  <c r="G48" i="34"/>
  <c r="G47" i="34"/>
  <c r="G46" i="34"/>
  <c r="G45" i="34"/>
  <c r="F48" i="34"/>
  <c r="F47" i="34"/>
  <c r="F46" i="34"/>
  <c r="F45" i="34"/>
  <c r="F49" i="34"/>
  <c r="E49" i="34"/>
  <c r="E48" i="34"/>
  <c r="E47" i="34"/>
  <c r="E46" i="34"/>
  <c r="E45" i="34"/>
  <c r="L8" i="34"/>
  <c r="L7" i="34"/>
  <c r="L6" i="34"/>
  <c r="L5" i="34"/>
  <c r="L9" i="33"/>
  <c r="L8" i="33"/>
  <c r="L7" i="33"/>
  <c r="L5" i="33"/>
  <c r="Z79" i="27"/>
  <c r="Y79" i="27"/>
  <c r="X79" i="27"/>
  <c r="U79" i="27"/>
  <c r="R79" i="27"/>
  <c r="O79" i="27"/>
  <c r="L79" i="27"/>
  <c r="I79" i="27"/>
  <c r="F79" i="27"/>
  <c r="Z78" i="27"/>
  <c r="Y78" i="27"/>
  <c r="X78" i="27"/>
  <c r="U78" i="27"/>
  <c r="R78" i="27"/>
  <c r="O78" i="27"/>
  <c r="L78" i="27"/>
  <c r="I78" i="27"/>
  <c r="F78" i="27"/>
  <c r="Z77" i="27"/>
  <c r="Y77" i="27"/>
  <c r="X77" i="27"/>
  <c r="U77" i="27"/>
  <c r="R77" i="27"/>
  <c r="O77" i="27"/>
  <c r="L77" i="27"/>
  <c r="I77" i="27"/>
  <c r="F77" i="27"/>
  <c r="Z76" i="27"/>
  <c r="Y76" i="27"/>
  <c r="X76" i="27"/>
  <c r="U76" i="27"/>
  <c r="R76" i="27"/>
  <c r="O76" i="27"/>
  <c r="L76" i="27"/>
  <c r="I76" i="27"/>
  <c r="F76" i="27"/>
  <c r="Z75" i="27"/>
  <c r="Y75" i="27"/>
  <c r="X75" i="27"/>
  <c r="U75" i="27"/>
  <c r="R75" i="27"/>
  <c r="O75" i="27"/>
  <c r="L75" i="27"/>
  <c r="I75" i="27"/>
  <c r="F75" i="27"/>
  <c r="Z74" i="27"/>
  <c r="Y74" i="27"/>
  <c r="X74" i="27"/>
  <c r="U74" i="27"/>
  <c r="R74" i="27"/>
  <c r="O74" i="27"/>
  <c r="L74" i="27"/>
  <c r="I74" i="27"/>
  <c r="F74" i="27"/>
  <c r="Z73" i="27"/>
  <c r="Y73" i="27"/>
  <c r="X73" i="27"/>
  <c r="U73" i="27"/>
  <c r="R73" i="27"/>
  <c r="O73" i="27"/>
  <c r="L73" i="27"/>
  <c r="I73" i="27"/>
  <c r="F73" i="27"/>
  <c r="Z72" i="27"/>
  <c r="Y72" i="27"/>
  <c r="X72" i="27"/>
  <c r="U72" i="27"/>
  <c r="R72" i="27"/>
  <c r="O72" i="27"/>
  <c r="L72" i="27"/>
  <c r="I72" i="27"/>
  <c r="F72" i="27"/>
  <c r="Z71" i="27"/>
  <c r="Y71" i="27"/>
  <c r="X71" i="27"/>
  <c r="U71" i="27"/>
  <c r="R71" i="27"/>
  <c r="O71" i="27"/>
  <c r="L71" i="27"/>
  <c r="I71" i="27"/>
  <c r="F71" i="27"/>
  <c r="Z70" i="27"/>
  <c r="Y70" i="27"/>
  <c r="X70" i="27"/>
  <c r="U70" i="27"/>
  <c r="R70" i="27"/>
  <c r="O70" i="27"/>
  <c r="L70" i="27"/>
  <c r="I70" i="27"/>
  <c r="F70" i="27"/>
  <c r="Z69" i="27"/>
  <c r="Y69" i="27"/>
  <c r="X69" i="27"/>
  <c r="U69" i="27"/>
  <c r="R69" i="27"/>
  <c r="O69" i="27"/>
  <c r="L69" i="27"/>
  <c r="I69" i="27"/>
  <c r="F69" i="27"/>
  <c r="Z68" i="27"/>
  <c r="Y68" i="27"/>
  <c r="X68" i="27"/>
  <c r="U68" i="27"/>
  <c r="R68" i="27"/>
  <c r="O68" i="27"/>
  <c r="L68" i="27"/>
  <c r="I68" i="27"/>
  <c r="F68" i="27"/>
  <c r="Z67" i="27"/>
  <c r="Y67" i="27"/>
  <c r="X67" i="27"/>
  <c r="U67" i="27"/>
  <c r="R67" i="27"/>
  <c r="O67" i="27"/>
  <c r="L67" i="27"/>
  <c r="I67" i="27"/>
  <c r="F67" i="27"/>
  <c r="Z66" i="27"/>
  <c r="Y66" i="27"/>
  <c r="X66" i="27"/>
  <c r="U66" i="27"/>
  <c r="R66" i="27"/>
  <c r="O66" i="27"/>
  <c r="L66" i="27"/>
  <c r="I66" i="27"/>
  <c r="F66" i="27"/>
  <c r="Z65" i="27"/>
  <c r="Y65" i="27"/>
  <c r="X65" i="27"/>
  <c r="U65" i="27"/>
  <c r="R65" i="27"/>
  <c r="O65" i="27"/>
  <c r="L65" i="27"/>
  <c r="I65" i="27"/>
  <c r="F65" i="27"/>
  <c r="Z64" i="27"/>
  <c r="Y64" i="27"/>
  <c r="X64" i="27"/>
  <c r="U64" i="27"/>
  <c r="R64" i="27"/>
  <c r="O64" i="27"/>
  <c r="L64" i="27"/>
  <c r="I64" i="27"/>
  <c r="F64" i="27"/>
  <c r="Z63" i="27"/>
  <c r="Y63" i="27"/>
  <c r="X63" i="27"/>
  <c r="U63" i="27"/>
  <c r="R63" i="27"/>
  <c r="O63" i="27"/>
  <c r="L63" i="27"/>
  <c r="I63" i="27"/>
  <c r="F63" i="27"/>
  <c r="Z62" i="27"/>
  <c r="Y62" i="27"/>
  <c r="X62" i="27"/>
  <c r="U62" i="27"/>
  <c r="R62" i="27"/>
  <c r="O62" i="27"/>
  <c r="L62" i="27"/>
  <c r="I62" i="27"/>
  <c r="F62" i="27"/>
  <c r="Z61" i="27"/>
  <c r="Y61" i="27"/>
  <c r="X61" i="27"/>
  <c r="U61" i="27"/>
  <c r="R61" i="27"/>
  <c r="O61" i="27"/>
  <c r="L61" i="27"/>
  <c r="I61" i="27"/>
  <c r="F61" i="27"/>
  <c r="Z60" i="27"/>
  <c r="Y60" i="27"/>
  <c r="X60" i="27"/>
  <c r="U60" i="27"/>
  <c r="R60" i="27"/>
  <c r="O60" i="27"/>
  <c r="L60" i="27"/>
  <c r="I60" i="27"/>
  <c r="F60" i="27"/>
  <c r="Z59" i="27"/>
  <c r="Y59" i="27"/>
  <c r="X59" i="27"/>
  <c r="U59" i="27"/>
  <c r="R59" i="27"/>
  <c r="O59" i="27"/>
  <c r="L59" i="27"/>
  <c r="I59" i="27"/>
  <c r="F59" i="27"/>
  <c r="Z58" i="27"/>
  <c r="Y58" i="27"/>
  <c r="X58" i="27"/>
  <c r="U58" i="27"/>
  <c r="R58" i="27"/>
  <c r="O58" i="27"/>
  <c r="L58" i="27"/>
  <c r="I58" i="27"/>
  <c r="F58" i="27"/>
  <c r="Z57" i="27"/>
  <c r="Y57" i="27"/>
  <c r="X57" i="27"/>
  <c r="U57" i="27"/>
  <c r="R57" i="27"/>
  <c r="O57" i="27"/>
  <c r="L57" i="27"/>
  <c r="I57" i="27"/>
  <c r="F57" i="27"/>
  <c r="Z56" i="27"/>
  <c r="Y56" i="27"/>
  <c r="X56" i="27"/>
  <c r="U56" i="27"/>
  <c r="R56" i="27"/>
  <c r="O56" i="27"/>
  <c r="L56" i="27"/>
  <c r="I56" i="27"/>
  <c r="F56" i="27"/>
  <c r="Z55" i="27"/>
  <c r="Y55" i="27"/>
  <c r="X55" i="27"/>
  <c r="U55" i="27"/>
  <c r="R55" i="27"/>
  <c r="O55" i="27"/>
  <c r="L55" i="27"/>
  <c r="I55" i="27"/>
  <c r="F55" i="27"/>
  <c r="Z54" i="27"/>
  <c r="Y54" i="27"/>
  <c r="X54" i="27"/>
  <c r="U54" i="27"/>
  <c r="R54" i="27"/>
  <c r="O54" i="27"/>
  <c r="L54" i="27"/>
  <c r="I54" i="27"/>
  <c r="F54" i="27"/>
  <c r="Z53" i="27"/>
  <c r="Y53" i="27"/>
  <c r="X53" i="27"/>
  <c r="U53" i="27"/>
  <c r="R53" i="27"/>
  <c r="O53" i="27"/>
  <c r="L53" i="27"/>
  <c r="I53" i="27"/>
  <c r="F53" i="27"/>
  <c r="Z52" i="27"/>
  <c r="Y52" i="27"/>
  <c r="X52" i="27"/>
  <c r="U52" i="27"/>
  <c r="R52" i="27"/>
  <c r="O52" i="27"/>
  <c r="L52" i="27"/>
  <c r="I52" i="27"/>
  <c r="F52" i="27"/>
  <c r="Z51" i="27"/>
  <c r="Y51" i="27"/>
  <c r="X51" i="27"/>
  <c r="U51" i="27"/>
  <c r="R51" i="27"/>
  <c r="O51" i="27"/>
  <c r="L51" i="27"/>
  <c r="I51" i="27"/>
  <c r="F51" i="27"/>
  <c r="Z50" i="27"/>
  <c r="Y50" i="27"/>
  <c r="X50" i="27"/>
  <c r="U50" i="27"/>
  <c r="R50" i="27"/>
  <c r="O50" i="27"/>
  <c r="L50" i="27"/>
  <c r="I50" i="27"/>
  <c r="F50" i="27"/>
  <c r="Z49" i="27"/>
  <c r="Y49" i="27"/>
  <c r="X49" i="27"/>
  <c r="U49" i="27"/>
  <c r="R49" i="27"/>
  <c r="O49" i="27"/>
  <c r="L49" i="27"/>
  <c r="I49" i="27"/>
  <c r="F49" i="27"/>
  <c r="Z48" i="27"/>
  <c r="Y48" i="27"/>
  <c r="X48" i="27"/>
  <c r="U48" i="27"/>
  <c r="R48" i="27"/>
  <c r="O48" i="27"/>
  <c r="L48" i="27"/>
  <c r="I48" i="27"/>
  <c r="F48" i="27"/>
  <c r="Z47" i="27"/>
  <c r="Y47" i="27"/>
  <c r="X47" i="27"/>
  <c r="U47" i="27"/>
  <c r="R47" i="27"/>
  <c r="O47" i="27"/>
  <c r="L47" i="27"/>
  <c r="I47" i="27"/>
  <c r="F47" i="27"/>
  <c r="Z46" i="27"/>
  <c r="Y46" i="27"/>
  <c r="X46" i="27"/>
  <c r="U46" i="27"/>
  <c r="R46" i="27"/>
  <c r="O46" i="27"/>
  <c r="L46" i="27"/>
  <c r="I46" i="27"/>
  <c r="F46" i="27"/>
  <c r="Z45" i="27"/>
  <c r="Y45" i="27"/>
  <c r="X45" i="27"/>
  <c r="U45" i="27"/>
  <c r="R45" i="27"/>
  <c r="O45" i="27"/>
  <c r="L45" i="27"/>
  <c r="I45" i="27"/>
  <c r="F45" i="27"/>
  <c r="Z44" i="27"/>
  <c r="Y44" i="27"/>
  <c r="X44" i="27"/>
  <c r="U44" i="27"/>
  <c r="R44" i="27"/>
  <c r="O44" i="27"/>
  <c r="L44" i="27"/>
  <c r="I44" i="27"/>
  <c r="F44" i="27"/>
  <c r="Z43" i="27"/>
  <c r="Y43" i="27"/>
  <c r="X43" i="27"/>
  <c r="U43" i="27"/>
  <c r="R43" i="27"/>
  <c r="O43" i="27"/>
  <c r="L43" i="27"/>
  <c r="I43" i="27"/>
  <c r="F43" i="27"/>
  <c r="Z42" i="27"/>
  <c r="Y42" i="27"/>
  <c r="X42" i="27"/>
  <c r="U42" i="27"/>
  <c r="R42" i="27"/>
  <c r="O42" i="27"/>
  <c r="L42" i="27"/>
  <c r="I42" i="27"/>
  <c r="F42" i="27"/>
  <c r="Z41" i="27"/>
  <c r="Y41" i="27"/>
  <c r="X41" i="27"/>
  <c r="U41" i="27"/>
  <c r="R41" i="27"/>
  <c r="O41" i="27"/>
  <c r="L41" i="27"/>
  <c r="I41" i="27"/>
  <c r="F41" i="27"/>
  <c r="Z40" i="27"/>
  <c r="Y40" i="27"/>
  <c r="X40" i="27"/>
  <c r="U40" i="27"/>
  <c r="R40" i="27"/>
  <c r="O40" i="27"/>
  <c r="L40" i="27"/>
  <c r="I40" i="27"/>
  <c r="F40" i="27"/>
  <c r="Z39" i="27"/>
  <c r="Y39" i="27"/>
  <c r="X39" i="27"/>
  <c r="U39" i="27"/>
  <c r="R39" i="27"/>
  <c r="O39" i="27"/>
  <c r="L39" i="27"/>
  <c r="I39" i="27"/>
  <c r="F39" i="27"/>
  <c r="Z38" i="27"/>
  <c r="Y38" i="27"/>
  <c r="X38" i="27"/>
  <c r="U38" i="27"/>
  <c r="R38" i="27"/>
  <c r="O38" i="27"/>
  <c r="L38" i="27"/>
  <c r="I38" i="27"/>
  <c r="F38" i="27"/>
  <c r="Z37" i="27"/>
  <c r="Y37" i="27"/>
  <c r="X37" i="27"/>
  <c r="U37" i="27"/>
  <c r="R37" i="27"/>
  <c r="O37" i="27"/>
  <c r="L37" i="27"/>
  <c r="I37" i="27"/>
  <c r="F37" i="27"/>
  <c r="Z36" i="27"/>
  <c r="Y36" i="27"/>
  <c r="X36" i="27"/>
  <c r="U36" i="27"/>
  <c r="R36" i="27"/>
  <c r="O36" i="27"/>
  <c r="L36" i="27"/>
  <c r="I36" i="27"/>
  <c r="F36" i="27"/>
  <c r="Z35" i="27"/>
  <c r="Y35" i="27"/>
  <c r="X35" i="27"/>
  <c r="U35" i="27"/>
  <c r="R35" i="27"/>
  <c r="O35" i="27"/>
  <c r="L35" i="27"/>
  <c r="I35" i="27"/>
  <c r="F35" i="27"/>
  <c r="Z34" i="27"/>
  <c r="Y34" i="27"/>
  <c r="X34" i="27"/>
  <c r="U34" i="27"/>
  <c r="R34" i="27"/>
  <c r="O34" i="27"/>
  <c r="L34" i="27"/>
  <c r="I34" i="27"/>
  <c r="F34" i="27"/>
  <c r="Z33" i="27"/>
  <c r="Y33" i="27"/>
  <c r="X33" i="27"/>
  <c r="U33" i="27"/>
  <c r="R33" i="27"/>
  <c r="O33" i="27"/>
  <c r="L33" i="27"/>
  <c r="I33" i="27"/>
  <c r="F33" i="27"/>
  <c r="Z32" i="27"/>
  <c r="Y32" i="27"/>
  <c r="X32" i="27"/>
  <c r="U32" i="27"/>
  <c r="R32" i="27"/>
  <c r="O32" i="27"/>
  <c r="L32" i="27"/>
  <c r="I32" i="27"/>
  <c r="F32" i="27"/>
  <c r="Z31" i="27"/>
  <c r="Y31" i="27"/>
  <c r="X31" i="27"/>
  <c r="U31" i="27"/>
  <c r="R31" i="27"/>
  <c r="O31" i="27"/>
  <c r="L31" i="27"/>
  <c r="I31" i="27"/>
  <c r="F31" i="27"/>
  <c r="Z30" i="27"/>
  <c r="Y30" i="27"/>
  <c r="X30" i="27"/>
  <c r="U30" i="27"/>
  <c r="R30" i="27"/>
  <c r="O30" i="27"/>
  <c r="L30" i="27"/>
  <c r="I30" i="27"/>
  <c r="F30" i="27"/>
  <c r="Z29" i="27"/>
  <c r="Y29" i="27"/>
  <c r="X29" i="27"/>
  <c r="U29" i="27"/>
  <c r="R29" i="27"/>
  <c r="O29" i="27"/>
  <c r="L29" i="27"/>
  <c r="I29" i="27"/>
  <c r="F29" i="27"/>
  <c r="Z28" i="27"/>
  <c r="Y28" i="27"/>
  <c r="X28" i="27"/>
  <c r="U28" i="27"/>
  <c r="R28" i="27"/>
  <c r="O28" i="27"/>
  <c r="L28" i="27"/>
  <c r="I28" i="27"/>
  <c r="F28" i="27"/>
  <c r="Z27" i="27"/>
  <c r="Y27" i="27"/>
  <c r="X27" i="27"/>
  <c r="U27" i="27"/>
  <c r="R27" i="27"/>
  <c r="O27" i="27"/>
  <c r="L27" i="27"/>
  <c r="I27" i="27"/>
  <c r="F27" i="27"/>
  <c r="Z26" i="27"/>
  <c r="Y26" i="27"/>
  <c r="X26" i="27"/>
  <c r="U26" i="27"/>
  <c r="R26" i="27"/>
  <c r="O26" i="27"/>
  <c r="L26" i="27"/>
  <c r="I26" i="27"/>
  <c r="F26" i="27"/>
  <c r="Z25" i="27"/>
  <c r="Y25" i="27"/>
  <c r="X25" i="27"/>
  <c r="U25" i="27"/>
  <c r="R25" i="27"/>
  <c r="O25" i="27"/>
  <c r="L25" i="27"/>
  <c r="I25" i="27"/>
  <c r="F25" i="27"/>
  <c r="Z24" i="27"/>
  <c r="Y24" i="27"/>
  <c r="X24" i="27"/>
  <c r="U24" i="27"/>
  <c r="R24" i="27"/>
  <c r="O24" i="27"/>
  <c r="L24" i="27"/>
  <c r="I24" i="27"/>
  <c r="F24" i="27"/>
  <c r="Z23" i="27"/>
  <c r="Y23" i="27"/>
  <c r="X23" i="27"/>
  <c r="U23" i="27"/>
  <c r="R23" i="27"/>
  <c r="O23" i="27"/>
  <c r="L23" i="27"/>
  <c r="I23" i="27"/>
  <c r="F23" i="27"/>
  <c r="Z22" i="27"/>
  <c r="Y22" i="27"/>
  <c r="X22" i="27"/>
  <c r="U22" i="27"/>
  <c r="R22" i="27"/>
  <c r="O22" i="27"/>
  <c r="L22" i="27"/>
  <c r="I22" i="27"/>
  <c r="F22" i="27"/>
  <c r="Z21" i="27"/>
  <c r="Y21" i="27"/>
  <c r="X21" i="27"/>
  <c r="U21" i="27"/>
  <c r="R21" i="27"/>
  <c r="O21" i="27"/>
  <c r="L21" i="27"/>
  <c r="I21" i="27"/>
  <c r="F21" i="27"/>
  <c r="Z20" i="27"/>
  <c r="Y20" i="27"/>
  <c r="X20" i="27"/>
  <c r="U20" i="27"/>
  <c r="R20" i="27"/>
  <c r="O20" i="27"/>
  <c r="L20" i="27"/>
  <c r="I20" i="27"/>
  <c r="F20" i="27"/>
  <c r="Z19" i="27"/>
  <c r="Y19" i="27"/>
  <c r="X19" i="27"/>
  <c r="U19" i="27"/>
  <c r="R19" i="27"/>
  <c r="O19" i="27"/>
  <c r="L19" i="27"/>
  <c r="I19" i="27"/>
  <c r="F19" i="27"/>
  <c r="Z18" i="27"/>
  <c r="Y18" i="27"/>
  <c r="X18" i="27"/>
  <c r="U18" i="27"/>
  <c r="R18" i="27"/>
  <c r="O18" i="27"/>
  <c r="L18" i="27"/>
  <c r="I18" i="27"/>
  <c r="F18" i="27"/>
  <c r="Z17" i="27"/>
  <c r="Y17" i="27"/>
  <c r="X17" i="27"/>
  <c r="U17" i="27"/>
  <c r="R17" i="27"/>
  <c r="O17" i="27"/>
  <c r="L17" i="27"/>
  <c r="I17" i="27"/>
  <c r="F17" i="27"/>
  <c r="Z16" i="27"/>
  <c r="Y16" i="27"/>
  <c r="X16" i="27"/>
  <c r="U16" i="27"/>
  <c r="R16" i="27"/>
  <c r="O16" i="27"/>
  <c r="L16" i="27"/>
  <c r="I16" i="27"/>
  <c r="F16" i="27"/>
  <c r="Z15" i="27"/>
  <c r="Y15" i="27"/>
  <c r="X15" i="27"/>
  <c r="U15" i="27"/>
  <c r="R15" i="27"/>
  <c r="O15" i="27"/>
  <c r="L15" i="27"/>
  <c r="I15" i="27"/>
  <c r="F15" i="27"/>
  <c r="Z14" i="27"/>
  <c r="Y14" i="27"/>
  <c r="X14" i="27"/>
  <c r="U14" i="27"/>
  <c r="R14" i="27"/>
  <c r="O14" i="27"/>
  <c r="L14" i="27"/>
  <c r="I14" i="27"/>
  <c r="F14" i="27"/>
  <c r="Z13" i="27"/>
  <c r="Y13" i="27"/>
  <c r="X13" i="27"/>
  <c r="U13" i="27"/>
  <c r="R13" i="27"/>
  <c r="O13" i="27"/>
  <c r="L13" i="27"/>
  <c r="I13" i="27"/>
  <c r="F13" i="27"/>
  <c r="Z12" i="27"/>
  <c r="Y12" i="27"/>
  <c r="X12" i="27"/>
  <c r="U12" i="27"/>
  <c r="R12" i="27"/>
  <c r="O12" i="27"/>
  <c r="L12" i="27"/>
  <c r="I12" i="27"/>
  <c r="F12" i="27"/>
  <c r="Z11" i="27"/>
  <c r="Y11" i="27"/>
  <c r="X11" i="27"/>
  <c r="U11" i="27"/>
  <c r="R11" i="27"/>
  <c r="O11" i="27"/>
  <c r="L11" i="27"/>
  <c r="I11" i="27"/>
  <c r="F11" i="27"/>
  <c r="Z10" i="27"/>
  <c r="Y10" i="27"/>
  <c r="X10" i="27"/>
  <c r="U10" i="27"/>
  <c r="R10" i="27"/>
  <c r="O10" i="27"/>
  <c r="L10" i="27"/>
  <c r="I10" i="27"/>
  <c r="F10" i="27"/>
  <c r="Z9" i="27"/>
  <c r="Y9" i="27"/>
  <c r="X9" i="27"/>
  <c r="U9" i="27"/>
  <c r="R9" i="27"/>
  <c r="O9" i="27"/>
  <c r="L9" i="27"/>
  <c r="I9" i="27"/>
  <c r="F9" i="27"/>
  <c r="Z8" i="27"/>
  <c r="Y8" i="27"/>
  <c r="X8" i="27"/>
  <c r="U8" i="27"/>
  <c r="R8" i="27"/>
  <c r="O8" i="27"/>
  <c r="L8" i="27"/>
  <c r="I8" i="27"/>
  <c r="F8" i="27"/>
  <c r="Z7" i="27"/>
  <c r="Y7" i="27"/>
  <c r="X7" i="27"/>
  <c r="U7" i="27"/>
  <c r="R7" i="27"/>
  <c r="O7" i="27"/>
  <c r="L7" i="27"/>
  <c r="I7" i="27"/>
  <c r="F7" i="27"/>
  <c r="Z6" i="27"/>
  <c r="Y6" i="27"/>
  <c r="X6" i="27"/>
  <c r="U6" i="27"/>
  <c r="R6" i="27"/>
  <c r="O6" i="27"/>
  <c r="L6" i="27"/>
  <c r="I6" i="27"/>
  <c r="F6" i="27"/>
  <c r="X13" i="28"/>
  <c r="U13" i="28"/>
  <c r="R13" i="28"/>
  <c r="O13" i="28"/>
  <c r="L13" i="28"/>
  <c r="I13" i="28"/>
  <c r="X12" i="28"/>
  <c r="U12" i="28"/>
  <c r="R12" i="28"/>
  <c r="O12" i="28"/>
  <c r="L12" i="28"/>
  <c r="I12" i="28"/>
  <c r="X11" i="28"/>
  <c r="U11" i="28"/>
  <c r="R11" i="28"/>
  <c r="O11" i="28"/>
  <c r="L11" i="28"/>
  <c r="I11" i="28"/>
  <c r="X10" i="28"/>
  <c r="U10" i="28"/>
  <c r="R10" i="28"/>
  <c r="O10" i="28"/>
  <c r="L10" i="28"/>
  <c r="I10" i="28"/>
  <c r="X9" i="28"/>
  <c r="U9" i="28"/>
  <c r="R9" i="28"/>
  <c r="O9" i="28"/>
  <c r="L9" i="28"/>
  <c r="I9" i="28"/>
  <c r="X8" i="28"/>
  <c r="U8" i="28"/>
  <c r="R8" i="28"/>
  <c r="O8" i="28"/>
  <c r="L8" i="28"/>
  <c r="I8" i="28"/>
  <c r="X7" i="28"/>
  <c r="U7" i="28"/>
  <c r="R7" i="28"/>
  <c r="O7" i="28"/>
  <c r="U6" i="28"/>
  <c r="R6" i="28"/>
  <c r="O6" i="28"/>
  <c r="Y8" i="1"/>
  <c r="R11" i="23" l="1"/>
  <c r="R7" i="23"/>
  <c r="R10" i="23"/>
  <c r="R6" i="23"/>
  <c r="R13" i="23"/>
  <c r="R9" i="23"/>
  <c r="R12" i="23"/>
  <c r="R8" i="23"/>
  <c r="AA9" i="28"/>
  <c r="AA13" i="28"/>
  <c r="AA6" i="28"/>
  <c r="AA8" i="28"/>
  <c r="AA12" i="28"/>
  <c r="AA7" i="28"/>
  <c r="AA11" i="28"/>
  <c r="S7" i="23"/>
  <c r="S12" i="23"/>
  <c r="S8" i="23"/>
  <c r="S9" i="23"/>
  <c r="S11" i="23"/>
  <c r="S6" i="23"/>
  <c r="S10" i="23"/>
  <c r="S13" i="23"/>
  <c r="AA10" i="28"/>
  <c r="F80" i="22"/>
  <c r="Z79" i="22"/>
  <c r="AB79" i="22" s="1"/>
  <c r="AA78" i="27"/>
  <c r="AA45" i="27"/>
  <c r="AA53" i="27"/>
  <c r="AA69" i="27"/>
  <c r="AA77" i="27"/>
  <c r="AA61" i="27"/>
  <c r="AA14" i="27"/>
  <c r="AA22" i="27"/>
  <c r="AA30" i="27"/>
  <c r="AA23" i="27"/>
  <c r="AA31" i="27"/>
  <c r="AA56" i="27"/>
  <c r="AA64" i="27"/>
  <c r="AA41" i="27"/>
  <c r="AA49" i="27"/>
  <c r="AA65" i="27"/>
  <c r="AA73" i="27"/>
  <c r="AA57" i="27"/>
  <c r="AA74" i="27"/>
  <c r="AA10" i="27"/>
  <c r="AA18" i="27"/>
  <c r="AA26" i="27"/>
  <c r="AA19" i="27"/>
  <c r="AA27" i="27"/>
  <c r="AA35" i="27"/>
  <c r="AA60" i="27"/>
  <c r="AA8" i="27"/>
  <c r="AA12" i="27"/>
  <c r="AA7" i="27"/>
  <c r="AA11" i="27"/>
  <c r="AA15" i="27"/>
  <c r="AA9" i="27"/>
  <c r="AA13" i="27"/>
  <c r="AA16" i="27"/>
  <c r="AA20" i="27"/>
  <c r="AA24" i="27"/>
  <c r="AA28" i="27"/>
  <c r="AA32" i="27"/>
  <c r="AA33" i="27"/>
  <c r="AA37" i="27"/>
  <c r="AA17" i="27"/>
  <c r="AA21" i="27"/>
  <c r="AA25" i="27"/>
  <c r="AA29" i="27"/>
  <c r="AA36" i="27"/>
  <c r="AA6" i="27"/>
  <c r="AA34" i="27"/>
  <c r="AA38" i="27"/>
  <c r="AA39" i="27"/>
  <c r="AA40" i="27"/>
  <c r="AA42" i="27"/>
  <c r="AA46" i="27"/>
  <c r="AA50" i="27"/>
  <c r="AA54" i="27"/>
  <c r="AA58" i="27"/>
  <c r="AA62" i="27"/>
  <c r="AA66" i="27"/>
  <c r="AA70" i="27"/>
  <c r="AA43" i="27"/>
  <c r="AA47" i="27"/>
  <c r="AA51" i="27"/>
  <c r="AA55" i="27"/>
  <c r="AA59" i="27"/>
  <c r="AA63" i="27"/>
  <c r="AA67" i="27"/>
  <c r="AA71" i="27"/>
  <c r="AA75" i="27"/>
  <c r="AA79" i="27"/>
  <c r="AA44" i="27"/>
  <c r="AA48" i="27"/>
  <c r="AA52" i="27"/>
  <c r="AA68" i="27"/>
  <c r="AA72" i="27"/>
  <c r="AA76" i="27"/>
  <c r="Z7" i="37"/>
  <c r="Y8" i="37"/>
  <c r="Z8" i="37"/>
  <c r="Y9" i="37"/>
  <c r="Z9" i="37"/>
  <c r="Y10" i="37"/>
  <c r="Z10" i="37"/>
  <c r="Y11" i="37"/>
  <c r="Z11" i="37"/>
  <c r="Y12" i="37"/>
  <c r="Z12" i="37"/>
  <c r="Y13" i="37"/>
  <c r="Z13" i="37"/>
  <c r="Z6" i="37"/>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W60" i="22" l="1"/>
  <c r="Y60" i="22" s="1"/>
  <c r="W28" i="22"/>
  <c r="Y28" i="22" s="1"/>
  <c r="W46" i="22"/>
  <c r="Y46" i="22" s="1"/>
  <c r="W75" i="22"/>
  <c r="Y75" i="22" s="1"/>
  <c r="W67" i="22"/>
  <c r="Y67" i="22" s="1"/>
  <c r="W59" i="22"/>
  <c r="Y59" i="22" s="1"/>
  <c r="W51" i="22"/>
  <c r="Y51" i="22" s="1"/>
  <c r="W43" i="22"/>
  <c r="Y43" i="22" s="1"/>
  <c r="W35" i="22"/>
  <c r="Y35" i="22" s="1"/>
  <c r="W27" i="22"/>
  <c r="Y27" i="22" s="1"/>
  <c r="W19" i="22"/>
  <c r="Y19" i="22" s="1"/>
  <c r="W11" i="22"/>
  <c r="Y11" i="22" s="1"/>
  <c r="W74" i="22"/>
  <c r="Y74" i="22" s="1"/>
  <c r="W58" i="22"/>
  <c r="Y58" i="22" s="1"/>
  <c r="W50" i="22"/>
  <c r="Y50" i="22" s="1"/>
  <c r="W42" i="22"/>
  <c r="Y42" i="22" s="1"/>
  <c r="W26" i="22"/>
  <c r="Y26" i="22" s="1"/>
  <c r="W18" i="22"/>
  <c r="Y18" i="22" s="1"/>
  <c r="W7" i="22"/>
  <c r="Y7" i="22" s="1"/>
  <c r="W78" i="22"/>
  <c r="Y78" i="22" s="1"/>
  <c r="W14" i="22"/>
  <c r="Y14" i="22" s="1"/>
  <c r="W66" i="22"/>
  <c r="Y66" i="22" s="1"/>
  <c r="W34" i="22"/>
  <c r="Y34" i="22" s="1"/>
  <c r="W10" i="22"/>
  <c r="Y10" i="22" s="1"/>
  <c r="W38" i="22"/>
  <c r="Y38" i="22" s="1"/>
  <c r="W73" i="22"/>
  <c r="Y73" i="22" s="1"/>
  <c r="W65" i="22"/>
  <c r="Y65" i="22" s="1"/>
  <c r="W57" i="22"/>
  <c r="Y57" i="22" s="1"/>
  <c r="W49" i="22"/>
  <c r="Y49" i="22" s="1"/>
  <c r="W41" i="22"/>
  <c r="Y41" i="22" s="1"/>
  <c r="W33" i="22"/>
  <c r="Y33" i="22" s="1"/>
  <c r="W25" i="22"/>
  <c r="Y25" i="22" s="1"/>
  <c r="W17" i="22"/>
  <c r="Y17" i="22" s="1"/>
  <c r="W9" i="22"/>
  <c r="Y9" i="22" s="1"/>
  <c r="W79" i="22"/>
  <c r="Y79" i="22" s="1"/>
  <c r="W63" i="22"/>
  <c r="Y63" i="22" s="1"/>
  <c r="W47" i="22"/>
  <c r="Y47" i="22" s="1"/>
  <c r="W23" i="22"/>
  <c r="Y23" i="22" s="1"/>
  <c r="W70" i="22"/>
  <c r="Y70" i="22" s="1"/>
  <c r="W30" i="22"/>
  <c r="Y30" i="22" s="1"/>
  <c r="W72" i="22"/>
  <c r="Y72" i="22" s="1"/>
  <c r="W64" i="22"/>
  <c r="Y64" i="22" s="1"/>
  <c r="W56" i="22"/>
  <c r="Y56" i="22" s="1"/>
  <c r="W48" i="22"/>
  <c r="Y48" i="22" s="1"/>
  <c r="W40" i="22"/>
  <c r="Y40" i="22" s="1"/>
  <c r="W32" i="22"/>
  <c r="Y32" i="22" s="1"/>
  <c r="W24" i="22"/>
  <c r="Y24" i="22" s="1"/>
  <c r="W16" i="22"/>
  <c r="Y16" i="22" s="1"/>
  <c r="W8" i="22"/>
  <c r="Y8" i="22" s="1"/>
  <c r="W71" i="22"/>
  <c r="Y71" i="22" s="1"/>
  <c r="W55" i="22"/>
  <c r="Y55" i="22" s="1"/>
  <c r="W39" i="22"/>
  <c r="Y39" i="22" s="1"/>
  <c r="W31" i="22"/>
  <c r="Y31" i="22" s="1"/>
  <c r="W54" i="22"/>
  <c r="Y54" i="22" s="1"/>
  <c r="W77" i="22"/>
  <c r="Y77" i="22" s="1"/>
  <c r="W69" i="22"/>
  <c r="Y69" i="22" s="1"/>
  <c r="W61" i="22"/>
  <c r="Y61" i="22" s="1"/>
  <c r="W53" i="22"/>
  <c r="Y53" i="22" s="1"/>
  <c r="W45" i="22"/>
  <c r="Y45" i="22" s="1"/>
  <c r="W37" i="22"/>
  <c r="Y37" i="22" s="1"/>
  <c r="W29" i="22"/>
  <c r="Y29" i="22" s="1"/>
  <c r="W21" i="22"/>
  <c r="Y21" i="22" s="1"/>
  <c r="W13" i="22"/>
  <c r="Y13" i="22" s="1"/>
  <c r="W6" i="22"/>
  <c r="Y6" i="22" s="1"/>
  <c r="W76" i="22"/>
  <c r="Y76" i="22" s="1"/>
  <c r="W68" i="22"/>
  <c r="Y68" i="22" s="1"/>
  <c r="W52" i="22"/>
  <c r="Y52" i="22" s="1"/>
  <c r="W44" i="22"/>
  <c r="Y44" i="22" s="1"/>
  <c r="W36" i="22"/>
  <c r="Y36" i="22" s="1"/>
  <c r="W20" i="22"/>
  <c r="Y20" i="22" s="1"/>
  <c r="W12" i="22"/>
  <c r="Y12" i="22" s="1"/>
  <c r="W15" i="22"/>
  <c r="Y15" i="22" s="1"/>
  <c r="W62" i="22"/>
  <c r="Y62" i="22" s="1"/>
  <c r="W22" i="22"/>
  <c r="Y22" i="22" s="1"/>
  <c r="Y14" i="37"/>
  <c r="Z14" i="37"/>
  <c r="I13" i="23"/>
  <c r="I12" i="23"/>
  <c r="I11" i="23"/>
  <c r="I10" i="23"/>
  <c r="I9" i="23"/>
  <c r="I8" i="23"/>
  <c r="I7" i="23"/>
  <c r="Z80" i="1" l="1"/>
  <c r="D6" i="55"/>
  <c r="Y80" i="1"/>
  <c r="C6" i="55"/>
  <c r="I14" i="23"/>
  <c r="O8" i="23"/>
  <c r="O12" i="23"/>
  <c r="O9" i="23"/>
  <c r="O10" i="23"/>
  <c r="O13" i="23"/>
  <c r="O11" i="23"/>
  <c r="O7" i="23"/>
  <c r="O6" i="23"/>
  <c r="L374" i="43"/>
  <c r="L373" i="43"/>
  <c r="L372" i="43"/>
  <c r="L371" i="43"/>
  <c r="L370" i="43"/>
  <c r="L369" i="43"/>
  <c r="L368" i="43"/>
  <c r="L367" i="43"/>
  <c r="L366" i="43"/>
  <c r="L365" i="43"/>
  <c r="L364" i="43"/>
  <c r="L363" i="43"/>
  <c r="L362" i="43"/>
  <c r="L361" i="43"/>
  <c r="L360" i="43"/>
  <c r="L359" i="43"/>
  <c r="L358" i="43"/>
  <c r="L357" i="43"/>
  <c r="L356" i="43"/>
  <c r="L355" i="43"/>
  <c r="L354" i="43"/>
  <c r="L353" i="43"/>
  <c r="L352" i="43"/>
  <c r="L351" i="43"/>
  <c r="L350" i="43"/>
  <c r="L349" i="43"/>
  <c r="L348" i="43"/>
  <c r="L347" i="43"/>
  <c r="L346" i="43"/>
  <c r="L345" i="43"/>
  <c r="L344" i="43"/>
  <c r="L343" i="43"/>
  <c r="L342" i="43"/>
  <c r="L341" i="43"/>
  <c r="L340" i="43"/>
  <c r="L339" i="43"/>
  <c r="L338" i="43"/>
  <c r="L337" i="43"/>
  <c r="L336" i="43"/>
  <c r="L335" i="43"/>
  <c r="L334" i="43"/>
  <c r="L333" i="43"/>
  <c r="L332" i="43"/>
  <c r="L331" i="43"/>
  <c r="L330" i="43"/>
  <c r="L329" i="43"/>
  <c r="L328" i="43"/>
  <c r="L327" i="43"/>
  <c r="L326" i="43"/>
  <c r="L325" i="43"/>
  <c r="L324" i="43"/>
  <c r="L323" i="43"/>
  <c r="L322" i="43"/>
  <c r="L321" i="43"/>
  <c r="L320" i="43"/>
  <c r="L319" i="43"/>
  <c r="L318" i="43"/>
  <c r="L317" i="43"/>
  <c r="L316" i="43"/>
  <c r="L315" i="43"/>
  <c r="L314" i="43"/>
  <c r="L313" i="43"/>
  <c r="L312" i="43"/>
  <c r="L311" i="43"/>
  <c r="L310" i="43"/>
  <c r="L309" i="43"/>
  <c r="L308" i="43"/>
  <c r="L307" i="43"/>
  <c r="L306" i="43"/>
  <c r="L305" i="43"/>
  <c r="L304" i="43"/>
  <c r="L303" i="43"/>
  <c r="L302" i="43"/>
  <c r="L301" i="43"/>
  <c r="L300" i="43"/>
  <c r="L299" i="43"/>
  <c r="L298" i="43"/>
  <c r="L297" i="43"/>
  <c r="L296" i="43"/>
  <c r="L295" i="43"/>
  <c r="L294" i="43"/>
  <c r="L293" i="43"/>
  <c r="L292" i="43"/>
  <c r="L291" i="43"/>
  <c r="L290" i="43"/>
  <c r="L289" i="43"/>
  <c r="L288" i="43"/>
  <c r="L287" i="43"/>
  <c r="L286" i="43"/>
  <c r="L285" i="43"/>
  <c r="L284" i="43"/>
  <c r="L283" i="43"/>
  <c r="L282" i="43"/>
  <c r="L281" i="43"/>
  <c r="L280" i="43"/>
  <c r="L279" i="43"/>
  <c r="L278" i="43"/>
  <c r="L277" i="43"/>
  <c r="L276" i="43"/>
  <c r="L275" i="43"/>
  <c r="L274" i="43"/>
  <c r="L273" i="43"/>
  <c r="L272" i="43"/>
  <c r="L271" i="43"/>
  <c r="L270" i="43"/>
  <c r="L269" i="43"/>
  <c r="L268" i="43"/>
  <c r="L267" i="43"/>
  <c r="L266" i="43"/>
  <c r="L265" i="43"/>
  <c r="L264" i="43"/>
  <c r="L263" i="43"/>
  <c r="L262" i="43"/>
  <c r="L261" i="43"/>
  <c r="L260" i="43"/>
  <c r="L259" i="43"/>
  <c r="L258" i="43"/>
  <c r="L257" i="43"/>
  <c r="L256" i="43"/>
  <c r="L255" i="43"/>
  <c r="L254" i="43"/>
  <c r="L253" i="43"/>
  <c r="L252" i="43"/>
  <c r="L251" i="43"/>
  <c r="L250" i="43"/>
  <c r="L249" i="43"/>
  <c r="L248" i="43"/>
  <c r="L247" i="43"/>
  <c r="L246" i="43"/>
  <c r="L245" i="43"/>
  <c r="L244" i="43"/>
  <c r="L243" i="43"/>
  <c r="L242" i="43"/>
  <c r="L241" i="43"/>
  <c r="L240" i="43"/>
  <c r="L239" i="43"/>
  <c r="L238" i="43"/>
  <c r="L237" i="43"/>
  <c r="L236" i="43"/>
  <c r="L235" i="43"/>
  <c r="L234" i="43"/>
  <c r="L233" i="43"/>
  <c r="L232" i="43"/>
  <c r="L231" i="43"/>
  <c r="L230" i="43"/>
  <c r="L229" i="43"/>
  <c r="L228" i="43"/>
  <c r="L227" i="43"/>
  <c r="L226" i="43"/>
  <c r="L225" i="43"/>
  <c r="L224" i="43"/>
  <c r="L223" i="43"/>
  <c r="L222" i="43"/>
  <c r="L221" i="43"/>
  <c r="L220" i="43"/>
  <c r="L219" i="43"/>
  <c r="L218" i="43"/>
  <c r="L217" i="43"/>
  <c r="L216" i="43"/>
  <c r="L215" i="43"/>
  <c r="L214" i="43"/>
  <c r="L213" i="43"/>
  <c r="L212" i="43"/>
  <c r="L211" i="43"/>
  <c r="L210" i="43"/>
  <c r="L209" i="43"/>
  <c r="L208" i="43"/>
  <c r="L207" i="43"/>
  <c r="L206" i="43"/>
  <c r="L205" i="43"/>
  <c r="L204" i="43"/>
  <c r="L203" i="43"/>
  <c r="L202" i="43"/>
  <c r="L201" i="43"/>
  <c r="L200" i="43"/>
  <c r="L199" i="43"/>
  <c r="L198" i="43"/>
  <c r="L197" i="43"/>
  <c r="L196" i="43"/>
  <c r="L195" i="43"/>
  <c r="L194" i="43"/>
  <c r="L193" i="43"/>
  <c r="L192" i="43"/>
  <c r="L191" i="43"/>
  <c r="L190" i="43"/>
  <c r="L189" i="43"/>
  <c r="L188" i="43"/>
  <c r="L187" i="43"/>
  <c r="L186" i="43"/>
  <c r="L185" i="43"/>
  <c r="L184" i="43"/>
  <c r="L183" i="43"/>
  <c r="L182" i="43"/>
  <c r="L181" i="43"/>
  <c r="L180" i="43"/>
  <c r="L179" i="43"/>
  <c r="L178" i="43"/>
  <c r="L177" i="43"/>
  <c r="L176" i="43"/>
  <c r="L175" i="43"/>
  <c r="L174" i="43"/>
  <c r="L173" i="43"/>
  <c r="L172" i="43"/>
  <c r="L171" i="43"/>
  <c r="L170" i="43"/>
  <c r="L169" i="43"/>
  <c r="L168" i="43"/>
  <c r="L167" i="43"/>
  <c r="L166" i="43"/>
  <c r="L165" i="43"/>
  <c r="L164" i="43"/>
  <c r="L163" i="43"/>
  <c r="L162" i="43"/>
  <c r="L161" i="43"/>
  <c r="L160" i="43"/>
  <c r="L159" i="43"/>
  <c r="L158" i="43"/>
  <c r="L157" i="43"/>
  <c r="L156" i="43"/>
  <c r="L155" i="43"/>
  <c r="L154" i="43"/>
  <c r="L153" i="43"/>
  <c r="L152" i="43"/>
  <c r="L151" i="43"/>
  <c r="L150" i="43"/>
  <c r="L149" i="43"/>
  <c r="L148" i="43"/>
  <c r="L147" i="43"/>
  <c r="L146" i="43"/>
  <c r="L145" i="43"/>
  <c r="L144" i="43"/>
  <c r="L143" i="43"/>
  <c r="L142" i="43"/>
  <c r="L141" i="43"/>
  <c r="L140" i="43"/>
  <c r="L139" i="43"/>
  <c r="L138" i="43"/>
  <c r="L137" i="43"/>
  <c r="L136" i="43"/>
  <c r="L135" i="43"/>
  <c r="L129" i="43"/>
  <c r="L128" i="43"/>
  <c r="L127" i="43"/>
  <c r="L126" i="43"/>
  <c r="L125" i="43"/>
  <c r="L124" i="43"/>
  <c r="L123" i="43"/>
  <c r="L122" i="43"/>
  <c r="L121" i="43"/>
  <c r="L120" i="43"/>
  <c r="L119" i="43"/>
  <c r="L118" i="43"/>
  <c r="L117" i="43"/>
  <c r="L116" i="43"/>
  <c r="L115" i="43"/>
  <c r="L114" i="43"/>
  <c r="L113" i="43"/>
  <c r="L112" i="43"/>
  <c r="L111" i="43"/>
  <c r="L110" i="43"/>
  <c r="L109" i="43"/>
  <c r="L108" i="43"/>
  <c r="L107" i="43"/>
  <c r="L106" i="43"/>
  <c r="L105" i="43"/>
  <c r="L104" i="43"/>
  <c r="L103" i="43"/>
  <c r="L102" i="43"/>
  <c r="L101" i="43"/>
  <c r="L100" i="43"/>
  <c r="L99" i="43"/>
  <c r="L98" i="43"/>
  <c r="L97" i="43"/>
  <c r="L96" i="43"/>
  <c r="L95" i="43"/>
  <c r="L94" i="43"/>
  <c r="L93" i="43"/>
  <c r="L92" i="43"/>
  <c r="L91" i="43"/>
  <c r="L90" i="43"/>
  <c r="L89" i="43"/>
  <c r="L88" i="43"/>
  <c r="L87" i="43"/>
  <c r="L86" i="43"/>
  <c r="L85" i="43"/>
  <c r="L84" i="43"/>
  <c r="L83" i="43"/>
  <c r="L82" i="43"/>
  <c r="L81" i="43"/>
  <c r="L80" i="43"/>
  <c r="L79" i="43"/>
  <c r="L78" i="43"/>
  <c r="L77" i="43"/>
  <c r="L76" i="43"/>
  <c r="L75" i="43"/>
  <c r="L74" i="43"/>
  <c r="L73" i="43"/>
  <c r="L72" i="43"/>
  <c r="L71" i="43"/>
  <c r="L70" i="43"/>
  <c r="L69" i="43"/>
  <c r="L68" i="43"/>
  <c r="L67" i="43"/>
  <c r="L66" i="43"/>
  <c r="L65" i="43"/>
  <c r="L64" i="43"/>
  <c r="L63" i="43"/>
  <c r="L62" i="43"/>
  <c r="L61" i="43"/>
  <c r="L60" i="43"/>
  <c r="L59" i="43"/>
  <c r="L58" i="43"/>
  <c r="L57" i="43"/>
  <c r="L56" i="43"/>
  <c r="L55" i="43"/>
  <c r="L54" i="43"/>
  <c r="L53" i="43"/>
  <c r="L51" i="43"/>
  <c r="L50" i="43"/>
  <c r="L49" i="43"/>
  <c r="L48" i="43"/>
  <c r="L47" i="43"/>
  <c r="L46" i="43"/>
  <c r="L45" i="43"/>
  <c r="L44" i="43"/>
  <c r="L43" i="43"/>
  <c r="L42" i="43"/>
  <c r="L41" i="43"/>
  <c r="L40" i="43"/>
  <c r="L39" i="43"/>
  <c r="L38" i="43"/>
  <c r="L37" i="43"/>
  <c r="L36" i="43"/>
  <c r="L35" i="43"/>
  <c r="L34" i="43"/>
  <c r="L33" i="43"/>
  <c r="L32" i="43"/>
  <c r="L31" i="43"/>
  <c r="L30" i="43"/>
  <c r="L29" i="43"/>
  <c r="L28" i="43"/>
  <c r="L27" i="43"/>
  <c r="L26" i="43"/>
  <c r="L25" i="43"/>
  <c r="L24" i="43"/>
  <c r="L23" i="43"/>
  <c r="L22" i="43"/>
  <c r="L21" i="43"/>
  <c r="L20" i="43"/>
  <c r="L19" i="43"/>
  <c r="L18" i="43"/>
  <c r="L17" i="43"/>
  <c r="L16" i="43"/>
  <c r="L15" i="43"/>
  <c r="L14" i="43"/>
  <c r="L13" i="43"/>
  <c r="L12" i="43"/>
  <c r="L11" i="43"/>
  <c r="L10" i="43"/>
  <c r="L9" i="43"/>
  <c r="L8" i="43"/>
  <c r="L7" i="43"/>
  <c r="L6" i="43"/>
  <c r="L5" i="43"/>
  <c r="L374" i="42"/>
  <c r="L373" i="42"/>
  <c r="L372" i="42"/>
  <c r="L370" i="42"/>
  <c r="L369" i="42"/>
  <c r="L368" i="42"/>
  <c r="L367" i="42"/>
  <c r="L366" i="42"/>
  <c r="L365" i="42"/>
  <c r="L364" i="42"/>
  <c r="L363" i="42"/>
  <c r="L362" i="42"/>
  <c r="L361" i="42"/>
  <c r="L360" i="42"/>
  <c r="L359" i="42"/>
  <c r="L358" i="42"/>
  <c r="L357" i="42"/>
  <c r="L356" i="42"/>
  <c r="L355" i="42"/>
  <c r="L354" i="42"/>
  <c r="L353" i="42"/>
  <c r="L352" i="42"/>
  <c r="L351" i="42"/>
  <c r="L350" i="42"/>
  <c r="L349" i="42"/>
  <c r="L348" i="42"/>
  <c r="L347" i="42"/>
  <c r="L346" i="42"/>
  <c r="L345" i="42"/>
  <c r="L344" i="42"/>
  <c r="L343" i="42"/>
  <c r="L342" i="42"/>
  <c r="L341" i="42"/>
  <c r="L340" i="42"/>
  <c r="L339" i="42"/>
  <c r="L338" i="42"/>
  <c r="L337" i="42"/>
  <c r="L336" i="42"/>
  <c r="L335" i="42"/>
  <c r="L334" i="42"/>
  <c r="L333" i="42"/>
  <c r="L332" i="42"/>
  <c r="L331" i="42"/>
  <c r="L330" i="42"/>
  <c r="L329" i="42"/>
  <c r="L328" i="42"/>
  <c r="L327" i="42"/>
  <c r="L326" i="42"/>
  <c r="L325" i="42"/>
  <c r="L324" i="42"/>
  <c r="L323" i="42"/>
  <c r="L322" i="42"/>
  <c r="L321" i="42"/>
  <c r="L320" i="42"/>
  <c r="L319" i="42"/>
  <c r="L318" i="42"/>
  <c r="L317" i="42"/>
  <c r="L316" i="42"/>
  <c r="L315" i="42"/>
  <c r="L314" i="42"/>
  <c r="L313" i="42"/>
  <c r="L312" i="42"/>
  <c r="L311" i="42"/>
  <c r="L310" i="42"/>
  <c r="L309" i="42"/>
  <c r="L308" i="42"/>
  <c r="L307" i="42"/>
  <c r="L306" i="42"/>
  <c r="L305" i="42"/>
  <c r="L304" i="42"/>
  <c r="L303" i="42"/>
  <c r="L302" i="42"/>
  <c r="L301" i="42"/>
  <c r="L300" i="42"/>
  <c r="L299" i="42"/>
  <c r="L298" i="42"/>
  <c r="L297" i="42"/>
  <c r="L296" i="42"/>
  <c r="L295" i="42"/>
  <c r="L294" i="42"/>
  <c r="L293" i="42"/>
  <c r="L292" i="42"/>
  <c r="L291" i="42"/>
  <c r="L290" i="42"/>
  <c r="L289" i="42"/>
  <c r="L288" i="42"/>
  <c r="L287" i="42"/>
  <c r="L286" i="42"/>
  <c r="L285" i="42"/>
  <c r="L284" i="42"/>
  <c r="L283" i="42"/>
  <c r="L282" i="42"/>
  <c r="L281" i="42"/>
  <c r="L280" i="42"/>
  <c r="L279" i="42"/>
  <c r="L278" i="42"/>
  <c r="L277" i="42"/>
  <c r="L276" i="42"/>
  <c r="L275" i="42"/>
  <c r="L274" i="42"/>
  <c r="L273" i="42"/>
  <c r="L272" i="42"/>
  <c r="L271" i="42"/>
  <c r="L270" i="42"/>
  <c r="L269" i="42"/>
  <c r="L268" i="42"/>
  <c r="L267" i="42"/>
  <c r="L266" i="42"/>
  <c r="L265" i="42"/>
  <c r="L264" i="42"/>
  <c r="L263" i="42"/>
  <c r="L262" i="42"/>
  <c r="L261" i="42"/>
  <c r="L260" i="42"/>
  <c r="L259" i="42"/>
  <c r="L258" i="42"/>
  <c r="L257" i="42"/>
  <c r="L256" i="42"/>
  <c r="L255" i="42"/>
  <c r="L254" i="42"/>
  <c r="L253" i="42"/>
  <c r="L252" i="42"/>
  <c r="L251" i="42"/>
  <c r="L250" i="42"/>
  <c r="L249" i="42"/>
  <c r="L248" i="42"/>
  <c r="L247" i="42"/>
  <c r="L246" i="42"/>
  <c r="L245" i="42"/>
  <c r="L244" i="42"/>
  <c r="L243" i="42"/>
  <c r="L242" i="42"/>
  <c r="L241" i="42"/>
  <c r="L240" i="42"/>
  <c r="L239" i="42"/>
  <c r="L238" i="42"/>
  <c r="L237" i="42"/>
  <c r="L236" i="42"/>
  <c r="L235" i="42"/>
  <c r="L234" i="42"/>
  <c r="L233" i="42"/>
  <c r="L232" i="42"/>
  <c r="L231" i="42"/>
  <c r="L230" i="42"/>
  <c r="L229" i="42"/>
  <c r="L228" i="42"/>
  <c r="L227" i="42"/>
  <c r="L226" i="42"/>
  <c r="L225" i="42"/>
  <c r="L224" i="42"/>
  <c r="L223" i="42"/>
  <c r="L222" i="42"/>
  <c r="L221" i="42"/>
  <c r="L220" i="42"/>
  <c r="L219" i="42"/>
  <c r="L218" i="42"/>
  <c r="L217" i="42"/>
  <c r="L216" i="42"/>
  <c r="L215" i="42"/>
  <c r="L214" i="42"/>
  <c r="L213" i="42"/>
  <c r="L212" i="42"/>
  <c r="L211" i="42"/>
  <c r="L210" i="42"/>
  <c r="L209" i="42"/>
  <c r="L208" i="42"/>
  <c r="L207" i="42"/>
  <c r="L206" i="42"/>
  <c r="L205" i="42"/>
  <c r="L204" i="42"/>
  <c r="L203" i="42"/>
  <c r="L202" i="42"/>
  <c r="L201" i="42"/>
  <c r="L200" i="42"/>
  <c r="L199" i="42"/>
  <c r="L198" i="42"/>
  <c r="L197" i="42"/>
  <c r="L196" i="42"/>
  <c r="L195" i="42"/>
  <c r="L194" i="42"/>
  <c r="L193" i="42"/>
  <c r="L192" i="42"/>
  <c r="L191" i="42"/>
  <c r="L190" i="42"/>
  <c r="L189" i="42"/>
  <c r="L188" i="42"/>
  <c r="L187" i="42"/>
  <c r="L186" i="42"/>
  <c r="L185" i="42"/>
  <c r="L184" i="42"/>
  <c r="L183" i="42"/>
  <c r="L182" i="42"/>
  <c r="L181" i="42"/>
  <c r="L180" i="42"/>
  <c r="L179" i="42"/>
  <c r="L178" i="42"/>
  <c r="L177" i="42"/>
  <c r="L176" i="42"/>
  <c r="L175" i="42"/>
  <c r="L174" i="42"/>
  <c r="L173" i="42"/>
  <c r="L172" i="42"/>
  <c r="L171" i="42"/>
  <c r="L170" i="42"/>
  <c r="L169" i="42"/>
  <c r="L168" i="42"/>
  <c r="L167" i="42"/>
  <c r="L166" i="42"/>
  <c r="L165" i="42"/>
  <c r="L164" i="42"/>
  <c r="L163" i="42"/>
  <c r="L162" i="42"/>
  <c r="L161" i="42"/>
  <c r="L160" i="42"/>
  <c r="L159" i="42"/>
  <c r="L158" i="42"/>
  <c r="L157" i="42"/>
  <c r="L156" i="42"/>
  <c r="L155" i="42"/>
  <c r="L154" i="42"/>
  <c r="L153" i="42"/>
  <c r="L152" i="42"/>
  <c r="L151" i="42"/>
  <c r="L150" i="42"/>
  <c r="L149" i="42"/>
  <c r="L148" i="42"/>
  <c r="L147" i="42"/>
  <c r="L146" i="42"/>
  <c r="L145" i="42"/>
  <c r="L144" i="42"/>
  <c r="L143" i="42"/>
  <c r="L142" i="42"/>
  <c r="L141" i="42"/>
  <c r="L140" i="42"/>
  <c r="L139" i="42"/>
  <c r="L138" i="42"/>
  <c r="L137" i="42"/>
  <c r="L136" i="42"/>
  <c r="L135" i="42"/>
  <c r="L134" i="42"/>
  <c r="L133" i="42"/>
  <c r="L132" i="42"/>
  <c r="L131" i="42"/>
  <c r="L130" i="42"/>
  <c r="L129" i="42"/>
  <c r="L128" i="42"/>
  <c r="L127" i="42"/>
  <c r="L126" i="42"/>
  <c r="L125" i="42"/>
  <c r="L124" i="42"/>
  <c r="L123" i="42"/>
  <c r="L122" i="42"/>
  <c r="L121" i="42"/>
  <c r="L120" i="42"/>
  <c r="L119" i="42"/>
  <c r="L118" i="42"/>
  <c r="L117" i="42"/>
  <c r="L116" i="42"/>
  <c r="L115" i="42"/>
  <c r="L114" i="42"/>
  <c r="L113" i="42"/>
  <c r="L112" i="42"/>
  <c r="L111" i="42"/>
  <c r="L110" i="42"/>
  <c r="L109" i="42"/>
  <c r="L108" i="42"/>
  <c r="L107" i="42"/>
  <c r="L106" i="42"/>
  <c r="L105" i="42"/>
  <c r="L104" i="42"/>
  <c r="L103" i="42"/>
  <c r="L102" i="42"/>
  <c r="L101" i="42"/>
  <c r="L100" i="42"/>
  <c r="L99" i="42"/>
  <c r="L98" i="42"/>
  <c r="L97" i="42"/>
  <c r="L96" i="42"/>
  <c r="L95" i="42"/>
  <c r="L94" i="42"/>
  <c r="L93" i="42"/>
  <c r="L92" i="42"/>
  <c r="L91" i="42"/>
  <c r="L90" i="42"/>
  <c r="L89" i="42"/>
  <c r="L88" i="42"/>
  <c r="L87" i="42"/>
  <c r="L86" i="42"/>
  <c r="L85" i="42"/>
  <c r="L84" i="42"/>
  <c r="L83" i="42"/>
  <c r="L82" i="42"/>
  <c r="L81" i="42"/>
  <c r="L80" i="42"/>
  <c r="L79" i="42"/>
  <c r="L78" i="42"/>
  <c r="L77" i="42"/>
  <c r="L76" i="42"/>
  <c r="L75" i="42"/>
  <c r="L74" i="42"/>
  <c r="L73" i="42"/>
  <c r="L72" i="42"/>
  <c r="L71" i="42"/>
  <c r="L70" i="42"/>
  <c r="L69" i="42"/>
  <c r="L68" i="42"/>
  <c r="L67" i="42"/>
  <c r="L66" i="42"/>
  <c r="L65" i="42"/>
  <c r="L64" i="42"/>
  <c r="L63" i="42"/>
  <c r="L62" i="42"/>
  <c r="L61" i="42"/>
  <c r="L60" i="42"/>
  <c r="L59" i="42"/>
  <c r="L58" i="42"/>
  <c r="L57" i="42"/>
  <c r="L55" i="42"/>
  <c r="L54" i="42"/>
  <c r="L53" i="42"/>
  <c r="L52" i="42"/>
  <c r="L51" i="42"/>
  <c r="L50" i="42"/>
  <c r="L49" i="42"/>
  <c r="L48" i="42"/>
  <c r="L47" i="42"/>
  <c r="L46" i="42"/>
  <c r="L45" i="42"/>
  <c r="L44" i="42"/>
  <c r="L43" i="42"/>
  <c r="L42" i="42"/>
  <c r="L41" i="42"/>
  <c r="L40" i="42"/>
  <c r="L39" i="42"/>
  <c r="L38" i="42"/>
  <c r="L37" i="42"/>
  <c r="L36" i="42"/>
  <c r="L35" i="42"/>
  <c r="L34" i="42"/>
  <c r="L33" i="42"/>
  <c r="L32" i="42"/>
  <c r="L31" i="42"/>
  <c r="L30" i="42"/>
  <c r="L29" i="42"/>
  <c r="L28" i="42"/>
  <c r="L27" i="42"/>
  <c r="L26" i="42"/>
  <c r="L25" i="42"/>
  <c r="L24" i="42"/>
  <c r="L23" i="42"/>
  <c r="L22" i="42"/>
  <c r="L21" i="42"/>
  <c r="L20" i="42"/>
  <c r="L19" i="42"/>
  <c r="L18" i="42"/>
  <c r="L17" i="42"/>
  <c r="L16" i="42"/>
  <c r="L15" i="42"/>
  <c r="L14" i="42"/>
  <c r="L13" i="42"/>
  <c r="L12" i="42"/>
  <c r="L11" i="42"/>
  <c r="L10" i="42"/>
  <c r="L9" i="42"/>
  <c r="L8" i="42"/>
  <c r="L7" i="42"/>
  <c r="L6" i="42"/>
  <c r="L5" i="42"/>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L5" i="41"/>
  <c r="L44" i="40"/>
  <c r="L43" i="40"/>
  <c r="L42" i="40"/>
  <c r="L41" i="40"/>
  <c r="L40" i="40"/>
  <c r="L39" i="40"/>
  <c r="L38" i="40"/>
  <c r="L37" i="40"/>
  <c r="L36" i="40"/>
  <c r="L35" i="40"/>
  <c r="L34" i="40"/>
  <c r="L33" i="40"/>
  <c r="L32" i="40"/>
  <c r="L31" i="40"/>
  <c r="L30" i="40"/>
  <c r="L29" i="40"/>
  <c r="L28" i="40"/>
  <c r="L27" i="40"/>
  <c r="L26" i="40"/>
  <c r="L25" i="40"/>
  <c r="L24" i="40"/>
  <c r="L23" i="40"/>
  <c r="L22" i="40"/>
  <c r="L21" i="40"/>
  <c r="L20" i="40"/>
  <c r="L19" i="40"/>
  <c r="L18" i="40"/>
  <c r="L17" i="40"/>
  <c r="L16" i="40"/>
  <c r="L15" i="40"/>
  <c r="L14" i="40"/>
  <c r="L13" i="40"/>
  <c r="L12" i="40"/>
  <c r="L11" i="40"/>
  <c r="L10" i="40"/>
  <c r="L9" i="40"/>
  <c r="L8" i="40"/>
  <c r="L7" i="40"/>
  <c r="L6" i="40"/>
  <c r="L5" i="40"/>
  <c r="I80" i="22" l="1"/>
  <c r="H8" i="52"/>
  <c r="H13" i="51"/>
  <c r="L374" i="38"/>
  <c r="L373" i="38"/>
  <c r="L372" i="38"/>
  <c r="L371" i="38"/>
  <c r="L370" i="38"/>
  <c r="L369" i="38"/>
  <c r="L368" i="38"/>
  <c r="L367" i="38"/>
  <c r="L366" i="38"/>
  <c r="L365" i="38"/>
  <c r="L364" i="38"/>
  <c r="L363" i="38"/>
  <c r="L362" i="38"/>
  <c r="L361" i="38"/>
  <c r="L360" i="38"/>
  <c r="L359" i="38"/>
  <c r="L358" i="38"/>
  <c r="L357" i="38"/>
  <c r="L356" i="38"/>
  <c r="L355" i="38"/>
  <c r="L354" i="38"/>
  <c r="L353" i="38"/>
  <c r="L352" i="38"/>
  <c r="L351" i="38"/>
  <c r="L350" i="38"/>
  <c r="L349" i="38"/>
  <c r="L348" i="38"/>
  <c r="L347" i="38"/>
  <c r="L346" i="38"/>
  <c r="L345" i="38"/>
  <c r="L344" i="38"/>
  <c r="L343" i="38"/>
  <c r="L342" i="38"/>
  <c r="L341" i="38"/>
  <c r="L340" i="38"/>
  <c r="L339" i="38"/>
  <c r="L338" i="38"/>
  <c r="L337" i="38"/>
  <c r="L336" i="38"/>
  <c r="L335" i="38"/>
  <c r="L334" i="38"/>
  <c r="L333" i="38"/>
  <c r="L332" i="38"/>
  <c r="L331" i="38"/>
  <c r="L330" i="38"/>
  <c r="L329" i="38"/>
  <c r="L328" i="38"/>
  <c r="L327" i="38"/>
  <c r="L326" i="38"/>
  <c r="L325" i="38"/>
  <c r="L324" i="38"/>
  <c r="L323" i="38"/>
  <c r="L322" i="38"/>
  <c r="L321" i="38"/>
  <c r="L320" i="38"/>
  <c r="L319" i="38"/>
  <c r="L318" i="38"/>
  <c r="L317" i="38"/>
  <c r="L316" i="38"/>
  <c r="L315" i="38"/>
  <c r="L314" i="38"/>
  <c r="L313" i="38"/>
  <c r="L312" i="38"/>
  <c r="L311" i="38"/>
  <c r="L310" i="38"/>
  <c r="L309" i="38"/>
  <c r="L308" i="38"/>
  <c r="L307" i="38"/>
  <c r="L306" i="38"/>
  <c r="L305" i="38"/>
  <c r="L304" i="38"/>
  <c r="L303" i="38"/>
  <c r="L302" i="38"/>
  <c r="L301" i="38"/>
  <c r="L300" i="38"/>
  <c r="L299" i="38"/>
  <c r="L298" i="38"/>
  <c r="L297" i="38"/>
  <c r="L296" i="38"/>
  <c r="L295" i="38"/>
  <c r="L294" i="38"/>
  <c r="L293" i="38"/>
  <c r="L292" i="38"/>
  <c r="L291" i="38"/>
  <c r="L290" i="38"/>
  <c r="L289" i="38"/>
  <c r="L288" i="38"/>
  <c r="L287" i="38"/>
  <c r="L286" i="38"/>
  <c r="L285" i="38"/>
  <c r="L284" i="38"/>
  <c r="L283" i="38"/>
  <c r="L282" i="38"/>
  <c r="L281" i="38"/>
  <c r="L280" i="38"/>
  <c r="L279" i="38"/>
  <c r="L278" i="38"/>
  <c r="L277" i="38"/>
  <c r="L276" i="38"/>
  <c r="L275" i="38"/>
  <c r="L274" i="38"/>
  <c r="L273" i="38"/>
  <c r="L272" i="38"/>
  <c r="L271" i="38"/>
  <c r="L270" i="38"/>
  <c r="L269" i="38"/>
  <c r="L268" i="38"/>
  <c r="L267" i="38"/>
  <c r="L266" i="38"/>
  <c r="L265" i="38"/>
  <c r="L264" i="38"/>
  <c r="L263" i="38"/>
  <c r="L262" i="38"/>
  <c r="L261" i="38"/>
  <c r="L260" i="38"/>
  <c r="L259" i="38"/>
  <c r="L258" i="38"/>
  <c r="L257" i="38"/>
  <c r="L256" i="38"/>
  <c r="L255" i="38"/>
  <c r="L254" i="38"/>
  <c r="L253" i="38"/>
  <c r="L252" i="38"/>
  <c r="L251" i="38"/>
  <c r="L250" i="38"/>
  <c r="L249" i="38"/>
  <c r="L248" i="38"/>
  <c r="L247" i="38"/>
  <c r="L246" i="38"/>
  <c r="L245" i="38"/>
  <c r="L244" i="38"/>
  <c r="L243" i="38"/>
  <c r="L242" i="38"/>
  <c r="L241" i="38"/>
  <c r="L240" i="38"/>
  <c r="L239" i="38"/>
  <c r="L238" i="38"/>
  <c r="L237" i="38"/>
  <c r="L236" i="38"/>
  <c r="L235" i="38"/>
  <c r="L234" i="38"/>
  <c r="L233" i="38"/>
  <c r="L232" i="38"/>
  <c r="L231" i="38"/>
  <c r="L230" i="38"/>
  <c r="L229" i="38"/>
  <c r="L228" i="38"/>
  <c r="L227" i="38"/>
  <c r="L226" i="38"/>
  <c r="L225" i="38"/>
  <c r="L224" i="38"/>
  <c r="L223" i="38"/>
  <c r="L222" i="38"/>
  <c r="L221" i="38"/>
  <c r="L220" i="38"/>
  <c r="L219" i="38"/>
  <c r="L218" i="38"/>
  <c r="L217" i="38"/>
  <c r="L216" i="38"/>
  <c r="L215" i="38"/>
  <c r="L214" i="38"/>
  <c r="L213" i="38"/>
  <c r="L212" i="38"/>
  <c r="L211" i="38"/>
  <c r="L210" i="38"/>
  <c r="L209" i="38"/>
  <c r="L208" i="38"/>
  <c r="L207" i="38"/>
  <c r="L206" i="38"/>
  <c r="L205" i="38"/>
  <c r="L204" i="38"/>
  <c r="L203" i="38"/>
  <c r="L202" i="38"/>
  <c r="L201" i="38"/>
  <c r="L200" i="38"/>
  <c r="L199" i="38"/>
  <c r="L198" i="38"/>
  <c r="L197" i="38"/>
  <c r="L196" i="38"/>
  <c r="L195" i="38"/>
  <c r="L194" i="38"/>
  <c r="L193" i="38"/>
  <c r="L192" i="38"/>
  <c r="L191" i="38"/>
  <c r="L190" i="38"/>
  <c r="L189" i="38"/>
  <c r="L188" i="38"/>
  <c r="L187" i="38"/>
  <c r="L186" i="38"/>
  <c r="L185" i="38"/>
  <c r="L184" i="38"/>
  <c r="L183" i="38"/>
  <c r="L182" i="38"/>
  <c r="L181" i="38"/>
  <c r="L180" i="38"/>
  <c r="L179" i="38"/>
  <c r="L178" i="38"/>
  <c r="L177" i="38"/>
  <c r="L176" i="38"/>
  <c r="L175" i="38"/>
  <c r="L174" i="38"/>
  <c r="L173" i="38"/>
  <c r="L172" i="38"/>
  <c r="L171" i="38"/>
  <c r="L170" i="38"/>
  <c r="L169" i="38"/>
  <c r="L168" i="38"/>
  <c r="L167" i="38"/>
  <c r="L166" i="38"/>
  <c r="L165" i="38"/>
  <c r="L164" i="38"/>
  <c r="L163" i="38"/>
  <c r="L162" i="38"/>
  <c r="L161" i="38"/>
  <c r="L160" i="38"/>
  <c r="L159" i="38"/>
  <c r="L158" i="38"/>
  <c r="L157" i="38"/>
  <c r="L156" i="38"/>
  <c r="L155" i="38"/>
  <c r="L154" i="38"/>
  <c r="L153" i="38"/>
  <c r="L152" i="38"/>
  <c r="L151" i="38"/>
  <c r="L150" i="38"/>
  <c r="L149" i="38"/>
  <c r="L148" i="38"/>
  <c r="L147" i="38"/>
  <c r="L146" i="38"/>
  <c r="L145" i="38"/>
  <c r="L144" i="38"/>
  <c r="L143" i="38"/>
  <c r="L142" i="38"/>
  <c r="L141" i="38"/>
  <c r="L140" i="38"/>
  <c r="L139" i="38"/>
  <c r="L138" i="38"/>
  <c r="L137" i="38"/>
  <c r="L136" i="38"/>
  <c r="L135" i="38"/>
  <c r="L134" i="38"/>
  <c r="L133" i="38"/>
  <c r="L132" i="38"/>
  <c r="L131" i="38"/>
  <c r="L130" i="38"/>
  <c r="L129" i="38"/>
  <c r="L128" i="38"/>
  <c r="L127" i="38"/>
  <c r="L126" i="38"/>
  <c r="L125" i="38"/>
  <c r="L124" i="38"/>
  <c r="L123" i="38"/>
  <c r="L122" i="38"/>
  <c r="L121" i="38"/>
  <c r="L120" i="38"/>
  <c r="L119" i="38"/>
  <c r="L118" i="38"/>
  <c r="L117" i="38"/>
  <c r="L116" i="38"/>
  <c r="L115" i="38"/>
  <c r="L114" i="38"/>
  <c r="L113" i="38"/>
  <c r="L112" i="38"/>
  <c r="L111" i="38"/>
  <c r="L110" i="38"/>
  <c r="L109" i="38"/>
  <c r="L108" i="38"/>
  <c r="L107" i="38"/>
  <c r="L106" i="38"/>
  <c r="L105" i="38"/>
  <c r="L104" i="38"/>
  <c r="L103" i="38"/>
  <c r="L102" i="38"/>
  <c r="L101" i="38"/>
  <c r="L100" i="38"/>
  <c r="L99" i="38"/>
  <c r="L98" i="38"/>
  <c r="L97" i="38"/>
  <c r="L96" i="38"/>
  <c r="L95" i="38"/>
  <c r="L94" i="38"/>
  <c r="L93" i="38"/>
  <c r="L92" i="38"/>
  <c r="L91" i="38"/>
  <c r="L90" i="38"/>
  <c r="L89" i="38"/>
  <c r="L88" i="38"/>
  <c r="L87" i="38"/>
  <c r="L86" i="38"/>
  <c r="L85" i="38"/>
  <c r="L84" i="38"/>
  <c r="L83" i="38"/>
  <c r="L82" i="38"/>
  <c r="L81" i="38"/>
  <c r="L80" i="38"/>
  <c r="L79" i="38"/>
  <c r="L78" i="38"/>
  <c r="L77" i="38"/>
  <c r="L76" i="38"/>
  <c r="L75" i="38"/>
  <c r="L74" i="38"/>
  <c r="L73" i="38"/>
  <c r="L72" i="38"/>
  <c r="L71" i="38"/>
  <c r="L70" i="38"/>
  <c r="L69" i="38"/>
  <c r="L68" i="38"/>
  <c r="L67" i="38"/>
  <c r="L66" i="38"/>
  <c r="L65" i="38"/>
  <c r="L64" i="38"/>
  <c r="L63" i="38"/>
  <c r="L62" i="38"/>
  <c r="L61" i="38"/>
  <c r="L60" i="38"/>
  <c r="L59" i="38"/>
  <c r="L58" i="38"/>
  <c r="L57" i="38"/>
  <c r="L56" i="38"/>
  <c r="L55" i="38"/>
  <c r="L54" i="38"/>
  <c r="L53" i="38"/>
  <c r="L52" i="38"/>
  <c r="L51" i="38"/>
  <c r="L50" i="38"/>
  <c r="L49" i="38"/>
  <c r="L48" i="38"/>
  <c r="L47" i="38"/>
  <c r="L46" i="38"/>
  <c r="L45" i="38"/>
  <c r="L44" i="38"/>
  <c r="L43" i="38"/>
  <c r="L42" i="38"/>
  <c r="L41" i="38"/>
  <c r="L40" i="38"/>
  <c r="L39" i="38"/>
  <c r="L38" i="38"/>
  <c r="L37" i="38"/>
  <c r="L36" i="38"/>
  <c r="L35" i="38"/>
  <c r="L34" i="38"/>
  <c r="L33" i="38"/>
  <c r="L32" i="38"/>
  <c r="L31" i="38"/>
  <c r="L30" i="38"/>
  <c r="L29" i="38"/>
  <c r="L28" i="38"/>
  <c r="L27" i="38"/>
  <c r="L26" i="38"/>
  <c r="L25" i="38"/>
  <c r="L24" i="38"/>
  <c r="L23" i="38"/>
  <c r="L22" i="38"/>
  <c r="L21" i="38"/>
  <c r="L20" i="38"/>
  <c r="L19" i="38"/>
  <c r="L18" i="38"/>
  <c r="L17" i="38"/>
  <c r="L16" i="38"/>
  <c r="L15" i="38"/>
  <c r="L14" i="38"/>
  <c r="L13" i="38"/>
  <c r="L12" i="38"/>
  <c r="L11" i="38"/>
  <c r="L10" i="38"/>
  <c r="L9" i="38"/>
  <c r="L8" i="38"/>
  <c r="L7" i="38"/>
  <c r="L6" i="38"/>
  <c r="L5" i="38"/>
  <c r="L370" i="31"/>
  <c r="L366" i="31"/>
  <c r="L365" i="31"/>
  <c r="L361" i="31"/>
  <c r="L360" i="31"/>
  <c r="L357" i="31"/>
  <c r="L356" i="31"/>
  <c r="L355" i="31"/>
  <c r="L350" i="31"/>
  <c r="L346" i="31"/>
  <c r="L345" i="31"/>
  <c r="L342" i="31"/>
  <c r="L341" i="31"/>
  <c r="L340" i="31"/>
  <c r="L335" i="31"/>
  <c r="L333" i="31"/>
  <c r="L331" i="31"/>
  <c r="L330" i="31"/>
  <c r="L327" i="31"/>
  <c r="L326" i="31"/>
  <c r="L325" i="31"/>
  <c r="L322" i="31"/>
  <c r="L321" i="31"/>
  <c r="L320" i="31"/>
  <c r="L316" i="31"/>
  <c r="L315" i="31"/>
  <c r="L312" i="31"/>
  <c r="L311" i="31"/>
  <c r="L310" i="31"/>
  <c r="L306" i="31"/>
  <c r="L305" i="31"/>
  <c r="L301" i="31"/>
  <c r="L300" i="31"/>
  <c r="L298" i="31"/>
  <c r="L297" i="31"/>
  <c r="L296" i="31"/>
  <c r="L295" i="31"/>
  <c r="L292" i="31"/>
  <c r="L291" i="31"/>
  <c r="L290" i="31"/>
  <c r="L286" i="31"/>
  <c r="L285" i="31"/>
  <c r="L282" i="31"/>
  <c r="L281" i="31"/>
  <c r="L280" i="31"/>
  <c r="L277" i="31"/>
  <c r="L276" i="31"/>
  <c r="L275" i="31"/>
  <c r="L271" i="31"/>
  <c r="L270" i="31"/>
  <c r="L267" i="31"/>
  <c r="L266" i="31"/>
  <c r="L265" i="31"/>
  <c r="L262" i="31"/>
  <c r="L261" i="31"/>
  <c r="L260" i="31"/>
  <c r="L257" i="31"/>
  <c r="L256" i="31"/>
  <c r="L255" i="31"/>
  <c r="L251" i="31"/>
  <c r="L250" i="31"/>
  <c r="L248" i="31"/>
  <c r="L247" i="31"/>
  <c r="L246" i="31"/>
  <c r="L245" i="31"/>
  <c r="L243" i="31"/>
  <c r="L242" i="31"/>
  <c r="L241" i="31"/>
  <c r="L240" i="31"/>
  <c r="L237" i="31"/>
  <c r="L236" i="31"/>
  <c r="L235" i="31"/>
  <c r="L232" i="31"/>
  <c r="L231" i="31"/>
  <c r="L230" i="31"/>
  <c r="L227" i="31"/>
  <c r="L226" i="31"/>
  <c r="L225" i="31"/>
  <c r="L222" i="31"/>
  <c r="L221" i="31"/>
  <c r="L220" i="31"/>
  <c r="L217" i="31"/>
  <c r="L216" i="31"/>
  <c r="L215" i="31"/>
  <c r="L214" i="31"/>
  <c r="L213" i="31"/>
  <c r="L212" i="31"/>
  <c r="L211" i="31"/>
  <c r="L210" i="31"/>
  <c r="L207" i="31"/>
  <c r="L206" i="31"/>
  <c r="L205" i="31"/>
  <c r="L202" i="31"/>
  <c r="L201" i="31"/>
  <c r="L200" i="31"/>
  <c r="L198" i="31"/>
  <c r="L197" i="31"/>
  <c r="L196" i="31"/>
  <c r="L195" i="31"/>
  <c r="L192" i="31"/>
  <c r="L191" i="31"/>
  <c r="L190" i="31"/>
  <c r="L187" i="31"/>
  <c r="L186" i="31"/>
  <c r="L185" i="31"/>
  <c r="L184" i="31"/>
  <c r="L182" i="31"/>
  <c r="L181" i="31"/>
  <c r="L180" i="31"/>
  <c r="L177" i="31"/>
  <c r="L176" i="31"/>
  <c r="L175" i="31"/>
  <c r="L173" i="31"/>
  <c r="L172" i="31"/>
  <c r="L171" i="31"/>
  <c r="L170" i="31"/>
  <c r="L169" i="31"/>
  <c r="L166" i="31"/>
  <c r="L165" i="31"/>
  <c r="L162" i="31"/>
  <c r="L161" i="31"/>
  <c r="L160" i="31"/>
  <c r="L158" i="31"/>
  <c r="L157" i="31"/>
  <c r="L156" i="31"/>
  <c r="L155" i="31"/>
  <c r="L153" i="31"/>
  <c r="L152" i="31"/>
  <c r="L151" i="31"/>
  <c r="L150" i="31"/>
  <c r="L147" i="31"/>
  <c r="L146" i="31"/>
  <c r="L145" i="31"/>
  <c r="L142" i="31"/>
  <c r="L141" i="31"/>
  <c r="L140" i="31"/>
  <c r="L137" i="31"/>
  <c r="L136" i="31"/>
  <c r="L135" i="31"/>
  <c r="L134" i="31"/>
  <c r="L133" i="31"/>
  <c r="L132" i="31"/>
  <c r="L131" i="31"/>
  <c r="L130" i="31"/>
  <c r="L127" i="31"/>
  <c r="L126" i="31"/>
  <c r="L125" i="31"/>
  <c r="L122" i="31"/>
  <c r="L121" i="31"/>
  <c r="L120" i="31"/>
  <c r="L117" i="31"/>
  <c r="L116" i="31"/>
  <c r="L115" i="31"/>
  <c r="L112" i="31"/>
  <c r="L111" i="31"/>
  <c r="L110" i="31"/>
  <c r="L107" i="31"/>
  <c r="L106" i="31"/>
  <c r="L105" i="31"/>
  <c r="L104" i="31"/>
  <c r="L103" i="31"/>
  <c r="L102" i="31"/>
  <c r="L101" i="31"/>
  <c r="L100" i="31"/>
  <c r="L98" i="31"/>
  <c r="L97" i="31"/>
  <c r="L96" i="31"/>
  <c r="L95" i="31"/>
  <c r="L92" i="31"/>
  <c r="L91" i="31"/>
  <c r="L90" i="31"/>
  <c r="L87" i="31"/>
  <c r="L86" i="31"/>
  <c r="L85" i="31"/>
  <c r="L82" i="31"/>
  <c r="L81" i="31"/>
  <c r="L80" i="31"/>
  <c r="L77" i="31"/>
  <c r="L76" i="31"/>
  <c r="L75" i="31"/>
  <c r="L71" i="31"/>
  <c r="L70" i="31"/>
  <c r="L67" i="31"/>
  <c r="L66" i="31"/>
  <c r="L65" i="31"/>
  <c r="L62" i="31"/>
  <c r="L61" i="31"/>
  <c r="L60" i="31"/>
  <c r="L58" i="31"/>
  <c r="L57" i="31"/>
  <c r="L56" i="31"/>
  <c r="L55" i="31"/>
  <c r="L54" i="31"/>
  <c r="L52" i="31"/>
  <c r="L51" i="31"/>
  <c r="L50" i="31"/>
  <c r="L46" i="31"/>
  <c r="L45" i="31"/>
  <c r="L42" i="31"/>
  <c r="L41" i="31"/>
  <c r="L40" i="31"/>
  <c r="L37" i="31"/>
  <c r="L36" i="31"/>
  <c r="L35" i="31"/>
  <c r="L32" i="31"/>
  <c r="L31" i="31"/>
  <c r="L30" i="31"/>
  <c r="L27" i="31"/>
  <c r="L26" i="31"/>
  <c r="L25" i="31"/>
  <c r="L22" i="31"/>
  <c r="L21" i="31"/>
  <c r="L20" i="31"/>
  <c r="L17" i="31"/>
  <c r="L16" i="31"/>
  <c r="L15" i="31"/>
  <c r="L12" i="31"/>
  <c r="L11" i="31"/>
  <c r="L10" i="31"/>
  <c r="L9" i="31"/>
  <c r="L8" i="31"/>
  <c r="L7" i="31"/>
  <c r="L6" i="31"/>
  <c r="L5" i="31"/>
  <c r="L44" i="34"/>
  <c r="L43" i="34"/>
  <c r="L42" i="34"/>
  <c r="L41" i="34"/>
  <c r="L40" i="34"/>
  <c r="L39" i="34"/>
  <c r="L38" i="34"/>
  <c r="L37" i="34"/>
  <c r="L36" i="34"/>
  <c r="L35" i="34"/>
  <c r="L34" i="34"/>
  <c r="L33" i="34"/>
  <c r="L32" i="34"/>
  <c r="L31" i="34"/>
  <c r="L30" i="34"/>
  <c r="L29" i="34"/>
  <c r="L28" i="34"/>
  <c r="L27" i="34"/>
  <c r="L26" i="34"/>
  <c r="L25" i="34"/>
  <c r="L24" i="34"/>
  <c r="L23" i="34"/>
  <c r="L22" i="34"/>
  <c r="L21" i="34"/>
  <c r="L20" i="34"/>
  <c r="L19" i="34"/>
  <c r="L18" i="34"/>
  <c r="L17" i="34"/>
  <c r="L16" i="34"/>
  <c r="L15" i="34"/>
  <c r="L14" i="34"/>
  <c r="L13" i="34"/>
  <c r="L12" i="34"/>
  <c r="L11" i="34"/>
  <c r="L10" i="34"/>
  <c r="L9" i="34"/>
  <c r="L25" i="33"/>
  <c r="L26" i="33"/>
  <c r="L27" i="33"/>
  <c r="L28" i="33"/>
  <c r="L34" i="33"/>
  <c r="L35" i="33"/>
  <c r="L36" i="33"/>
  <c r="L37" i="33"/>
  <c r="L38" i="33"/>
  <c r="L40" i="33"/>
  <c r="L41" i="33"/>
  <c r="L42" i="33"/>
  <c r="L43" i="33"/>
  <c r="L44" i="33"/>
  <c r="L6" i="1"/>
  <c r="AA8" i="37" l="1"/>
  <c r="AA12" i="37"/>
  <c r="AA7" i="37"/>
  <c r="AA11" i="37"/>
  <c r="AA13" i="37"/>
  <c r="AA9" i="37"/>
  <c r="AA6" i="37"/>
  <c r="AA10" i="37"/>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6" i="1"/>
  <c r="AA6" i="1" l="1"/>
  <c r="AA7" i="1"/>
  <c r="AA14" i="37"/>
  <c r="L11" i="23"/>
  <c r="N11" i="23"/>
  <c r="L9" i="23"/>
  <c r="N9" i="23"/>
  <c r="L8" i="23"/>
  <c r="N8" i="23"/>
  <c r="L13" i="23"/>
  <c r="N13" i="23"/>
  <c r="L10" i="23"/>
  <c r="N10" i="23"/>
  <c r="L12" i="23"/>
  <c r="N12" i="23"/>
  <c r="L7" i="23"/>
  <c r="N7" i="23"/>
  <c r="L6" i="23"/>
  <c r="N6" i="23"/>
  <c r="AA66" i="1"/>
  <c r="AA62" i="1"/>
  <c r="AA58" i="1"/>
  <c r="AA54" i="1"/>
  <c r="AA50" i="1"/>
  <c r="AA46" i="1"/>
  <c r="AA42" i="1"/>
  <c r="AA38" i="1"/>
  <c r="AA34" i="1"/>
  <c r="AA30" i="1"/>
  <c r="AA26" i="1"/>
  <c r="AA22" i="1"/>
  <c r="AA18" i="1"/>
  <c r="AA14" i="1"/>
  <c r="AA10" i="1"/>
  <c r="AA72" i="1"/>
  <c r="AA64" i="1"/>
  <c r="AA56" i="1"/>
  <c r="AA48" i="1"/>
  <c r="AA40" i="1"/>
  <c r="AA28" i="1"/>
  <c r="AA20" i="1"/>
  <c r="AA8" i="1"/>
  <c r="AA76" i="1"/>
  <c r="AA68" i="1"/>
  <c r="AA60" i="1"/>
  <c r="AA52" i="1"/>
  <c r="AA44" i="1"/>
  <c r="AA36" i="1"/>
  <c r="AA32" i="1"/>
  <c r="AA24" i="1"/>
  <c r="AA16" i="1"/>
  <c r="AA12" i="1"/>
  <c r="AA77" i="1"/>
  <c r="AA73" i="1"/>
  <c r="AA69" i="1"/>
  <c r="AA65" i="1"/>
  <c r="AA61" i="1"/>
  <c r="AA57" i="1"/>
  <c r="AA53" i="1"/>
  <c r="AA49" i="1"/>
  <c r="AA45" i="1"/>
  <c r="AA41" i="1"/>
  <c r="AA37" i="1"/>
  <c r="AA33" i="1"/>
  <c r="AA29" i="1"/>
  <c r="AA25" i="1"/>
  <c r="AA21" i="1"/>
  <c r="AA17" i="1"/>
  <c r="AA13" i="1"/>
  <c r="AA9" i="1"/>
  <c r="AA70" i="1"/>
  <c r="AA74" i="1"/>
  <c r="AA78" i="1"/>
  <c r="AA79" i="1"/>
  <c r="AA75" i="1"/>
  <c r="AA71" i="1"/>
  <c r="AA67" i="1"/>
  <c r="AA63" i="1"/>
  <c r="AA59" i="1"/>
  <c r="AA55" i="1"/>
  <c r="AA51" i="1"/>
  <c r="AA47" i="1"/>
  <c r="AA43" i="1"/>
  <c r="AA39" i="1"/>
  <c r="AA35" i="1"/>
  <c r="AA31" i="1"/>
  <c r="AA27" i="1"/>
  <c r="AA23" i="1"/>
  <c r="AA19" i="1"/>
  <c r="AA15" i="1"/>
  <c r="AA11" i="1"/>
  <c r="E6" i="55" l="1"/>
  <c r="AA80" i="1"/>
  <c r="AB80" i="1" l="1"/>
  <c r="AE80" i="1"/>
  <c r="F5" i="55"/>
  <c r="F4" i="55"/>
  <c r="AH80" i="1"/>
  <c r="AF80" i="1"/>
  <c r="AC80" i="1"/>
  <c r="AD80" i="1"/>
  <c r="AG80" i="1"/>
</calcChain>
</file>

<file path=xl/sharedStrings.xml><?xml version="1.0" encoding="utf-8"?>
<sst xmlns="http://schemas.openxmlformats.org/spreadsheetml/2006/main" count="5796" uniqueCount="1143">
  <si>
    <t>広域連合全体</t>
  </si>
  <si>
    <t>豊能医療圏</t>
    <rPh sb="0" eb="2">
      <t>トヨノ</t>
    </rPh>
    <rPh sb="2" eb="4">
      <t>イリョウ</t>
    </rPh>
    <rPh sb="4" eb="5">
      <t>ケン</t>
    </rPh>
    <phoneticPr fontId="31"/>
  </si>
  <si>
    <t>豊中市</t>
  </si>
  <si>
    <t>池田市</t>
  </si>
  <si>
    <t>吹田市</t>
  </si>
  <si>
    <t>箕面市</t>
  </si>
  <si>
    <t>豊能町</t>
  </si>
  <si>
    <t>能勢町</t>
  </si>
  <si>
    <t>三島医療圏</t>
    <rPh sb="0" eb="1">
      <t>ミシマ</t>
    </rPh>
    <rPh sb="1" eb="3">
      <t>イリョウ</t>
    </rPh>
    <rPh sb="3" eb="4">
      <t>ケン</t>
    </rPh>
    <phoneticPr fontId="31"/>
  </si>
  <si>
    <t>高槻市</t>
  </si>
  <si>
    <t>茨木市</t>
  </si>
  <si>
    <t>摂津市</t>
  </si>
  <si>
    <t>島本町</t>
  </si>
  <si>
    <t>北河内医療圏</t>
    <rPh sb="0" eb="2">
      <t>キタカワチ</t>
    </rPh>
    <rPh sb="2" eb="4">
      <t>イリョウ</t>
    </rPh>
    <rPh sb="4" eb="5">
      <t>ケン</t>
    </rPh>
    <phoneticPr fontId="31"/>
  </si>
  <si>
    <t>守口市</t>
  </si>
  <si>
    <t>枚方市</t>
  </si>
  <si>
    <t>寝屋川市</t>
  </si>
  <si>
    <t>大東市</t>
  </si>
  <si>
    <t>門真市</t>
  </si>
  <si>
    <t>四條畷市</t>
  </si>
  <si>
    <t>交野市</t>
  </si>
  <si>
    <t>中河内医療圏</t>
    <rPh sb="0" eb="2">
      <t>ナカガウチ</t>
    </rPh>
    <rPh sb="2" eb="4">
      <t>イリョウ</t>
    </rPh>
    <rPh sb="4" eb="5">
      <t>ケン</t>
    </rPh>
    <phoneticPr fontId="31"/>
  </si>
  <si>
    <t>八尾市</t>
  </si>
  <si>
    <t>柏原市</t>
  </si>
  <si>
    <t>東大阪市</t>
  </si>
  <si>
    <t>南河内医療圏</t>
    <rPh sb="0" eb="2">
      <t>カワチ</t>
    </rPh>
    <rPh sb="2" eb="4">
      <t>イリョウ</t>
    </rPh>
    <rPh sb="4" eb="5">
      <t>ケン</t>
    </rPh>
    <phoneticPr fontId="31"/>
  </si>
  <si>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</si>
  <si>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</si>
  <si>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</si>
  <si>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</si>
  <si>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</si>
  <si>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</si>
  <si>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</si>
  <si>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</si>
  <si>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</si>
  <si>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1"/>
  </si>
  <si>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</si>
  <si>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</si>
  <si>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</si>
  <si>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</si>
  <si>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</si>
  <si>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</si>
  <si>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</si>
  <si>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</si>
  <si>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1"/>
  </si>
  <si>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</si>
  <si>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</si>
  <si>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</si>
  <si>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</si>
  <si>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</si>
  <si>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</si>
  <si>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</si>
  <si>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</si>
  <si>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</si>
  <si>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</si>
  <si>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</si>
  <si>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</si>
  <si>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1"/>
  </si>
  <si>
    <t>大阪市</t>
  </si>
  <si>
    <t>天王寺区</t>
  </si>
  <si>
    <t>西淀川区</t>
  </si>
  <si>
    <t>東淀川区</t>
  </si>
  <si>
    <t>阿倍野区</t>
  </si>
  <si>
    <t>東住吉区</t>
  </si>
  <si>
    <t>住之江区</t>
  </si>
  <si>
    <t>65歳～69歳</t>
    <rPh sb="2" eb="3">
      <t>サイ</t>
    </rPh>
    <rPh sb="6" eb="7">
      <t>サイ</t>
    </rPh>
    <phoneticPr fontId="4"/>
  </si>
  <si>
    <t>70歳～74歳</t>
    <rPh sb="2" eb="3">
      <t>サイ</t>
    </rPh>
    <rPh sb="6" eb="7">
      <t>サイ</t>
    </rPh>
    <phoneticPr fontId="4"/>
  </si>
  <si>
    <t>75歳～79歳</t>
    <rPh sb="2" eb="3">
      <t>サイ</t>
    </rPh>
    <rPh sb="6" eb="7">
      <t>サイ</t>
    </rPh>
    <phoneticPr fontId="4"/>
  </si>
  <si>
    <t>80歳～84歳</t>
    <rPh sb="2" eb="3">
      <t>サイ</t>
    </rPh>
    <rPh sb="6" eb="7">
      <t>サイ</t>
    </rPh>
    <phoneticPr fontId="4"/>
  </si>
  <si>
    <t>85歳～89歳</t>
    <rPh sb="2" eb="3">
      <t>サイ</t>
    </rPh>
    <rPh sb="6" eb="7">
      <t>サイ</t>
    </rPh>
    <phoneticPr fontId="4"/>
  </si>
  <si>
    <t>90歳～94歳</t>
    <rPh sb="2" eb="3">
      <t>サイ</t>
    </rPh>
    <rPh sb="6" eb="7">
      <t>サイ</t>
    </rPh>
    <phoneticPr fontId="4"/>
  </si>
  <si>
    <t>95歳～</t>
    <rPh sb="2" eb="3">
      <t>サイ</t>
    </rPh>
    <phoneticPr fontId="4"/>
  </si>
  <si>
    <t>D/C</t>
    <phoneticPr fontId="4"/>
  </si>
  <si>
    <t>E</t>
    <phoneticPr fontId="4"/>
  </si>
  <si>
    <t>D</t>
    <phoneticPr fontId="4"/>
  </si>
  <si>
    <t>C</t>
    <phoneticPr fontId="4"/>
  </si>
  <si>
    <t>B/A</t>
    <phoneticPr fontId="4"/>
  </si>
  <si>
    <t>高額レセプト件数(件)</t>
    <phoneticPr fontId="4"/>
  </si>
  <si>
    <t>B</t>
    <phoneticPr fontId="4"/>
  </si>
  <si>
    <t>レセプト件数(件)</t>
    <phoneticPr fontId="4"/>
  </si>
  <si>
    <t>A</t>
    <phoneticPr fontId="4"/>
  </si>
  <si>
    <t>年齢階層</t>
    <phoneticPr fontId="4"/>
  </si>
  <si>
    <t>入院外(円)</t>
    <phoneticPr fontId="4"/>
  </si>
  <si>
    <t>入院(円)</t>
    <phoneticPr fontId="4"/>
  </si>
  <si>
    <t>合計</t>
    <phoneticPr fontId="4"/>
  </si>
  <si>
    <t>入院外(人)</t>
    <phoneticPr fontId="4"/>
  </si>
  <si>
    <t>入院(人)</t>
    <phoneticPr fontId="4"/>
  </si>
  <si>
    <t>入院外(件)</t>
    <phoneticPr fontId="4"/>
  </si>
  <si>
    <t>入院(件)</t>
    <phoneticPr fontId="4"/>
  </si>
  <si>
    <t>A</t>
    <phoneticPr fontId="4"/>
  </si>
  <si>
    <t>B</t>
    <phoneticPr fontId="4"/>
  </si>
  <si>
    <t>B/A</t>
    <phoneticPr fontId="4"/>
  </si>
  <si>
    <t>C</t>
    <phoneticPr fontId="4"/>
  </si>
  <si>
    <t>D</t>
    <phoneticPr fontId="4"/>
  </si>
  <si>
    <t>E</t>
    <phoneticPr fontId="4"/>
  </si>
  <si>
    <t>D/C</t>
    <phoneticPr fontId="4"/>
  </si>
  <si>
    <t>レセプト件数
(件)</t>
    <phoneticPr fontId="4"/>
  </si>
  <si>
    <t>高額レセプト
件数(件)</t>
    <phoneticPr fontId="4"/>
  </si>
  <si>
    <t>入院</t>
    <rPh sb="0" eb="2">
      <t>ニュウイン</t>
    </rPh>
    <phoneticPr fontId="4"/>
  </si>
  <si>
    <t>医療費(円)</t>
    <rPh sb="0" eb="2">
      <t>イリョウ</t>
    </rPh>
    <rPh sb="2" eb="3">
      <t>ヒ</t>
    </rPh>
    <phoneticPr fontId="4"/>
  </si>
  <si>
    <t>入院外</t>
    <rPh sb="0" eb="2">
      <t>ニュウイン</t>
    </rPh>
    <rPh sb="2" eb="3">
      <t>ガイ</t>
    </rPh>
    <phoneticPr fontId="4"/>
  </si>
  <si>
    <t>合計</t>
    <rPh sb="0" eb="2">
      <t>ゴウケイ</t>
    </rPh>
    <phoneticPr fontId="4"/>
  </si>
  <si>
    <t>患者数(人)</t>
    <rPh sb="0" eb="3">
      <t>カンジャスウ</t>
    </rPh>
    <rPh sb="4" eb="5">
      <t>ニン</t>
    </rPh>
    <phoneticPr fontId="4"/>
  </si>
  <si>
    <t>レセプト件数(件)</t>
    <rPh sb="4" eb="6">
      <t>ケンスウ</t>
    </rPh>
    <rPh sb="7" eb="8">
      <t>ケン</t>
    </rPh>
    <phoneticPr fontId="4"/>
  </si>
  <si>
    <t>順位</t>
    <phoneticPr fontId="4"/>
  </si>
  <si>
    <t>入院</t>
    <phoneticPr fontId="4"/>
  </si>
  <si>
    <t>入院外</t>
    <phoneticPr fontId="4"/>
  </si>
  <si>
    <t>合計</t>
    <phoneticPr fontId="4"/>
  </si>
  <si>
    <t>中分類</t>
    <rPh sb="0" eb="3">
      <t>チュウブンルイ</t>
    </rPh>
    <phoneticPr fontId="4"/>
  </si>
  <si>
    <t>地区</t>
    <rPh sb="0" eb="2">
      <t>チク</t>
    </rPh>
    <phoneticPr fontId="4"/>
  </si>
  <si>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</si>
  <si>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</si>
  <si>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</si>
  <si>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</si>
  <si>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</si>
  <si>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</si>
  <si>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</si>
  <si>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</si>
  <si>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</si>
  <si>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</si>
  <si>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</si>
  <si>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</si>
  <si>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</si>
  <si>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</si>
  <si>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</si>
  <si>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</si>
  <si>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</si>
  <si>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</si>
  <si>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合計(円)</t>
    <phoneticPr fontId="4"/>
  </si>
  <si>
    <t>合計(円)</t>
    <phoneticPr fontId="4"/>
  </si>
  <si>
    <t>合計(件)</t>
    <phoneticPr fontId="4"/>
  </si>
  <si>
    <t>合計(件)</t>
    <phoneticPr fontId="4"/>
  </si>
  <si>
    <t>市区町村</t>
    <rPh sb="0" eb="2">
      <t>シク</t>
    </rPh>
    <rPh sb="2" eb="4">
      <t>チョウソン</t>
    </rPh>
    <phoneticPr fontId="4"/>
  </si>
  <si>
    <t>合計に対する構成比(%)</t>
    <rPh sb="0" eb="2">
      <t>ゴウケイ</t>
    </rPh>
    <rPh sb="3" eb="4">
      <t>タイ</t>
    </rPh>
    <rPh sb="6" eb="8">
      <t>コウセイ</t>
    </rPh>
    <rPh sb="8" eb="9">
      <t>ヒ</t>
    </rPh>
    <phoneticPr fontId="4"/>
  </si>
  <si>
    <t>※主要傷病名…高額レセプト発生患者の分析期間の全レセプトを医療費分解後、患者毎に最も医療費が高額となった疾病。</t>
    <phoneticPr fontId="4"/>
  </si>
  <si>
    <t>※患者一人当たりの医療費…高額レセプト発生患者の分析期間中の患者一人当たり医療費。</t>
    <phoneticPr fontId="4"/>
  </si>
  <si>
    <t>市区町村</t>
    <rPh sb="0" eb="1">
      <t>シ</t>
    </rPh>
    <rPh sb="1" eb="2">
      <t>ク</t>
    </rPh>
    <rPh sb="2" eb="4">
      <t>マチムラ</t>
    </rPh>
    <phoneticPr fontId="4"/>
  </si>
  <si>
    <t>豊能医療圏</t>
  </si>
  <si>
    <t>三島医療圏</t>
  </si>
  <si>
    <t>北河内医療圏</t>
  </si>
  <si>
    <t>中河内医療圏</t>
  </si>
  <si>
    <t>南河内医療圏</t>
  </si>
  <si>
    <t>堺市医療圏</t>
  </si>
  <si>
    <t>泉州医療圏</t>
  </si>
  <si>
    <t>大阪市医療圏</t>
  </si>
  <si>
    <t>1402</t>
  </si>
  <si>
    <t>0904</t>
  </si>
  <si>
    <t>0604</t>
  </si>
  <si>
    <t>0907</t>
  </si>
  <si>
    <t>1901</t>
  </si>
  <si>
    <t>0903</t>
  </si>
  <si>
    <t>0210</t>
  </si>
  <si>
    <t>1011</t>
  </si>
  <si>
    <t>0906</t>
  </si>
  <si>
    <t>0506</t>
  </si>
  <si>
    <t>くも膜下出血</t>
  </si>
  <si>
    <t>0209</t>
  </si>
  <si>
    <t>1305</t>
  </si>
  <si>
    <t>0208</t>
  </si>
  <si>
    <t>0605</t>
  </si>
  <si>
    <t>2106</t>
  </si>
  <si>
    <t>9999</t>
  </si>
  <si>
    <t>腎不全</t>
  </si>
  <si>
    <t>脳性麻痺及びその他の麻痺性症候群</t>
  </si>
  <si>
    <t>白血病</t>
  </si>
  <si>
    <t>頚腕症候群</t>
  </si>
  <si>
    <t>悪性リンパ腫</t>
  </si>
  <si>
    <t>自律神経系の障害</t>
  </si>
  <si>
    <t>その他の理由による保健サービスの利用者</t>
  </si>
  <si>
    <t>分類外</t>
  </si>
  <si>
    <t>骨折</t>
  </si>
  <si>
    <t>その他の心疾患</t>
  </si>
  <si>
    <t>その他の呼吸器系の疾患</t>
  </si>
  <si>
    <t>脳梗塞</t>
  </si>
  <si>
    <t>1310</t>
  </si>
  <si>
    <t>その他の筋骨格系及び結合組織の疾患</t>
  </si>
  <si>
    <t>0501</t>
  </si>
  <si>
    <t>血管性及び詳細不明の認知症</t>
  </si>
  <si>
    <t>1308</t>
  </si>
  <si>
    <t>肩関節周囲炎</t>
  </si>
  <si>
    <t>0507</t>
  </si>
  <si>
    <t>その他の精神及び行動の障害</t>
  </si>
  <si>
    <t>0912</t>
  </si>
  <si>
    <t>その他の循環器系の疾患</t>
  </si>
  <si>
    <t>1800</t>
  </si>
  <si>
    <t>症状，徴候及び異常臨床所見・異常検査所見で他に分類されないもの</t>
  </si>
  <si>
    <t>くも膜下出血後遺症</t>
  </si>
  <si>
    <t>片麻痺</t>
  </si>
  <si>
    <t>0107</t>
  </si>
  <si>
    <t>真菌症</t>
  </si>
  <si>
    <t>頚肩腕症候群</t>
  </si>
  <si>
    <t>0905</t>
  </si>
  <si>
    <t>脳内出血</t>
  </si>
  <si>
    <t>脳動脈硬化症</t>
  </si>
  <si>
    <t>0105</t>
  </si>
  <si>
    <t>ウイルス性肝炎</t>
  </si>
  <si>
    <t>0302</t>
  </si>
  <si>
    <t>その他の血液及び造血器の疾患並びに免疫機構の障害</t>
  </si>
  <si>
    <t>0205</t>
  </si>
  <si>
    <t>0601</t>
  </si>
  <si>
    <t>パーキンソン病</t>
  </si>
  <si>
    <t>知的障害</t>
  </si>
  <si>
    <t>痙性四肢麻痺</t>
  </si>
  <si>
    <t>0201</t>
  </si>
  <si>
    <t>急性骨髄性白血病</t>
  </si>
  <si>
    <t>1004</t>
  </si>
  <si>
    <t>肺炎</t>
  </si>
  <si>
    <t>1303</t>
  </si>
  <si>
    <t>0902</t>
  </si>
  <si>
    <t>虚血性心疾患</t>
  </si>
  <si>
    <t>1302</t>
  </si>
  <si>
    <t>関節症</t>
  </si>
  <si>
    <t>1113</t>
  </si>
  <si>
    <t>その他の消化器系の疾患</t>
  </si>
  <si>
    <t>1111</t>
  </si>
  <si>
    <t>胆石症及び胆のう炎</t>
  </si>
  <si>
    <t>0202</t>
  </si>
  <si>
    <t>1309</t>
  </si>
  <si>
    <t>骨の密度及び構造の障害</t>
  </si>
  <si>
    <t>0704</t>
  </si>
  <si>
    <t>その他の眼及び付属器の疾患</t>
  </si>
  <si>
    <t>資格確認日…1日でも資格があれば分析対象としている。</t>
    <rPh sb="0" eb="2">
      <t>シカク</t>
    </rPh>
    <rPh sb="2" eb="4">
      <t>カクニン</t>
    </rPh>
    <rPh sb="4" eb="5">
      <t>ビ</t>
    </rPh>
    <phoneticPr fontId="4"/>
  </si>
  <si>
    <t>【グラフ用】</t>
    <rPh sb="4" eb="5">
      <t>ヨウ</t>
    </rPh>
    <phoneticPr fontId="4"/>
  </si>
  <si>
    <t>医療費全体
(円)</t>
    <phoneticPr fontId="4"/>
  </si>
  <si>
    <t>高額レセプトの
医療費(円)</t>
    <phoneticPr fontId="4"/>
  </si>
  <si>
    <t>その他レセプトの
医療費(円)</t>
    <phoneticPr fontId="4"/>
  </si>
  <si>
    <t>高額レセプト件数割合</t>
    <rPh sb="0" eb="2">
      <t>コウガク</t>
    </rPh>
    <rPh sb="6" eb="8">
      <t>ケンスウ</t>
    </rPh>
    <rPh sb="8" eb="10">
      <t>ワリアイ</t>
    </rPh>
    <phoneticPr fontId="4"/>
  </si>
  <si>
    <t>高額レセプト医療費割合</t>
    <rPh sb="0" eb="2">
      <t>コウガク</t>
    </rPh>
    <rPh sb="6" eb="9">
      <t>イリョウヒ</t>
    </rPh>
    <rPh sb="9" eb="11">
      <t>ワリアイ</t>
    </rPh>
    <phoneticPr fontId="4"/>
  </si>
  <si>
    <t>高額レセプト件数割合</t>
    <phoneticPr fontId="4"/>
  </si>
  <si>
    <t>高額レセプト医療費割合</t>
    <phoneticPr fontId="4"/>
  </si>
  <si>
    <t>千早赤阪村</t>
    <phoneticPr fontId="4"/>
  </si>
  <si>
    <t>65歳～69歳</t>
  </si>
  <si>
    <t>70歳～74歳</t>
  </si>
  <si>
    <t>75歳～79歳</t>
  </si>
  <si>
    <t>80歳～84歳</t>
  </si>
  <si>
    <t>85歳～89歳</t>
  </si>
  <si>
    <t>90歳～94歳</t>
  </si>
  <si>
    <t>95歳～</t>
  </si>
  <si>
    <t>※患者数…高額レセプト発生患者を主要傷病名で中分類ごとに集計。</t>
    <phoneticPr fontId="4"/>
  </si>
  <si>
    <t>※医療費全体…データ化範囲(分析対象)全体での医療費。</t>
  </si>
  <si>
    <t>データ化範囲(分析対象)…入院(DPCを含む)、入院外、調剤の電子レセプト。</t>
  </si>
  <si>
    <t>総レセプト件数に占める高額レセプトの割合(%)</t>
  </si>
  <si>
    <t>総医療費に占める高額レセプトの割合(%)</t>
  </si>
  <si>
    <t>割合(%)
(総レセプト件数に占める高額レセプトの割合)</t>
    <rPh sb="25" eb="27">
      <t>ワリアイ</t>
    </rPh>
    <phoneticPr fontId="4"/>
  </si>
  <si>
    <t>構成比(%)</t>
  </si>
  <si>
    <t>合計
(実人数)</t>
    <rPh sb="0" eb="2">
      <t>ゴウケイ</t>
    </rPh>
    <rPh sb="4" eb="5">
      <t>ジツ</t>
    </rPh>
    <rPh sb="5" eb="7">
      <t>ニンズウ</t>
    </rPh>
    <phoneticPr fontId="4"/>
  </si>
  <si>
    <t>被保険者数
(人)</t>
    <rPh sb="0" eb="4">
      <t>ヒホケンシャ</t>
    </rPh>
    <rPh sb="4" eb="5">
      <t>スウ</t>
    </rPh>
    <rPh sb="7" eb="8">
      <t>ニン</t>
    </rPh>
    <phoneticPr fontId="4"/>
  </si>
  <si>
    <t>割合(%)
(総医療費に
占める高額
レセプトの
割合)</t>
    <rPh sb="25" eb="27">
      <t>ワリアイ</t>
    </rPh>
    <phoneticPr fontId="4"/>
  </si>
  <si>
    <t>【表作成用】</t>
    <rPh sb="1" eb="2">
      <t>ヒョウ</t>
    </rPh>
    <rPh sb="2" eb="5">
      <t>サクセイヨウ</t>
    </rPh>
    <phoneticPr fontId="4"/>
  </si>
  <si>
    <t>豊能医療圏</t>
    <rPh sb="0" eb="2">
      <t>トヨノ</t>
    </rPh>
    <rPh sb="2" eb="4">
      <t>イリョウ</t>
    </rPh>
    <rPh sb="4" eb="5">
      <t>ケン</t>
    </rPh>
    <phoneticPr fontId="33"/>
  </si>
  <si>
    <t>三島医療圏</t>
    <rPh sb="0" eb="1">
      <t>ミシマ</t>
    </rPh>
    <rPh sb="1" eb="3">
      <t>イリョウ</t>
    </rPh>
    <rPh sb="3" eb="4">
      <t>ケン</t>
    </rPh>
    <phoneticPr fontId="33"/>
  </si>
  <si>
    <t>北河内医療圏</t>
    <rPh sb="0" eb="2">
      <t>キタカワチ</t>
    </rPh>
    <rPh sb="2" eb="4">
      <t>イリョウ</t>
    </rPh>
    <rPh sb="4" eb="5">
      <t>ケン</t>
    </rPh>
    <phoneticPr fontId="33"/>
  </si>
  <si>
    <t>中河内医療圏</t>
    <rPh sb="0" eb="2">
      <t>ナカガウチ</t>
    </rPh>
    <rPh sb="2" eb="4">
      <t>イリョウ</t>
    </rPh>
    <rPh sb="4" eb="5">
      <t>ケン</t>
    </rPh>
    <phoneticPr fontId="33"/>
  </si>
  <si>
    <t>南河内医療圏</t>
    <rPh sb="0" eb="2">
      <t>カワチ</t>
    </rPh>
    <rPh sb="2" eb="4">
      <t>イリョウ</t>
    </rPh>
    <rPh sb="4" eb="5">
      <t>ケン</t>
    </rPh>
    <phoneticPr fontId="33"/>
  </si>
  <si>
    <t>堺市医療圏</t>
    <rPh sb="0" eb="2">
      <t>サカイシ</t>
    </rPh>
    <rPh sb="2" eb="4">
      <t>イリョウ</t>
    </rPh>
    <rPh sb="4" eb="5">
      <t>ケン</t>
    </rPh>
    <phoneticPr fontId="33"/>
  </si>
  <si>
    <t>泉州医療圏</t>
    <rPh sb="0" eb="1">
      <t>センシュウ</t>
    </rPh>
    <rPh sb="1" eb="3">
      <t>イリョウ</t>
    </rPh>
    <rPh sb="3" eb="4">
      <t>ケン</t>
    </rPh>
    <phoneticPr fontId="33"/>
  </si>
  <si>
    <t>大阪市医療圏</t>
    <rPh sb="0" eb="2">
      <t>オオサカシ</t>
    </rPh>
    <rPh sb="2" eb="4">
      <t>イリョウ</t>
    </rPh>
    <rPh sb="4" eb="5">
      <t>ケン</t>
    </rPh>
    <phoneticPr fontId="33"/>
  </si>
  <si>
    <t>広域連合全体</t>
    <phoneticPr fontId="4"/>
  </si>
  <si>
    <t>被保険者数(人)</t>
    <rPh sb="0" eb="4">
      <t>ヒホケンシャ</t>
    </rPh>
    <rPh sb="4" eb="5">
      <t>スウ</t>
    </rPh>
    <rPh sb="6" eb="7">
      <t>ニン</t>
    </rPh>
    <phoneticPr fontId="4"/>
  </si>
  <si>
    <t>被保険者数
(人)</t>
    <rPh sb="0" eb="4">
      <t>ヒホケンシャ</t>
    </rPh>
    <rPh sb="4" eb="5">
      <t>スウ</t>
    </rPh>
    <rPh sb="7" eb="8">
      <t>ニン</t>
    </rPh>
    <phoneticPr fontId="4"/>
  </si>
  <si>
    <t>患者割合(%)
(被保険者数に占める割合)</t>
    <rPh sb="2" eb="4">
      <t>ワリアイ</t>
    </rPh>
    <rPh sb="9" eb="13">
      <t>ヒホケンシャ</t>
    </rPh>
    <rPh sb="13" eb="14">
      <t>スウ</t>
    </rPh>
    <rPh sb="15" eb="16">
      <t>シ</t>
    </rPh>
    <rPh sb="18" eb="20">
      <t>ワリアイ</t>
    </rPh>
    <phoneticPr fontId="4"/>
  </si>
  <si>
    <t>被保険者数(人)</t>
    <rPh sb="0" eb="4">
      <t>ヒホケンシャ</t>
    </rPh>
    <rPh sb="4" eb="5">
      <t>スウ</t>
    </rPh>
    <rPh sb="6" eb="7">
      <t>ニン</t>
    </rPh>
    <phoneticPr fontId="4"/>
  </si>
  <si>
    <t>大阪市</t>
    <phoneticPr fontId="4"/>
  </si>
  <si>
    <t>※高額レセプトの医療費…高額(５万点以上)レセプトの医療費。</t>
  </si>
  <si>
    <t>疾病分類(中分類)</t>
  </si>
  <si>
    <t>医療費(円)※</t>
  </si>
  <si>
    <t>主要傷病名※
(上位3疾病まで記載)</t>
  </si>
  <si>
    <t>患者数
(人)※</t>
  </si>
  <si>
    <t>患者一人
当たりの
医療費(円)※</t>
  </si>
  <si>
    <t>※医療費…高額レセプト発生患者の分析期間の全レセプトの医療費(高額レセプトに限らない)。</t>
    <rPh sb="1" eb="3">
      <t>イリョウ</t>
    </rPh>
    <rPh sb="3" eb="4">
      <t>ヒ</t>
    </rPh>
    <phoneticPr fontId="4"/>
  </si>
  <si>
    <t>以上</t>
    <rPh sb="0" eb="2">
      <t>イジョウ</t>
    </rPh>
    <phoneticPr fontId="5"/>
  </si>
  <si>
    <t>以下</t>
    <rPh sb="0" eb="2">
      <t>イカ</t>
    </rPh>
    <phoneticPr fontId="5"/>
  </si>
  <si>
    <t>未満</t>
    <rPh sb="0" eb="2">
      <t>ミマン</t>
    </rPh>
    <phoneticPr fontId="5"/>
  </si>
  <si>
    <t>患者数
(人)※</t>
    <phoneticPr fontId="4"/>
  </si>
  <si>
    <t>主要傷病名※
(上位3疾病まで記載)</t>
    <phoneticPr fontId="4"/>
  </si>
  <si>
    <t>広域連合全体</t>
    <phoneticPr fontId="4"/>
  </si>
  <si>
    <t>※その他レセプトの医療費…高額(５万点以上)レセプト以外の医療費。</t>
    <phoneticPr fontId="4"/>
  </si>
  <si>
    <t>患者一人
当たりの
医療費(円)
※</t>
    <phoneticPr fontId="4"/>
  </si>
  <si>
    <t>【グラフラベル用】</t>
    <rPh sb="7" eb="8">
      <t>ヨウ</t>
    </rPh>
    <phoneticPr fontId="4"/>
  </si>
  <si>
    <t>総レセプト件数に占める高額レセプトの割合</t>
    <rPh sb="18" eb="20">
      <t>ワリアイ</t>
    </rPh>
    <phoneticPr fontId="4"/>
  </si>
  <si>
    <t>最重度知的障害</t>
  </si>
  <si>
    <t>脳性麻痺</t>
  </si>
  <si>
    <t>脳動脈硬化（症）</t>
  </si>
  <si>
    <t>肩の傷害＜損傷＞</t>
  </si>
  <si>
    <t>1108</t>
  </si>
  <si>
    <t>慢性肝炎（アルコール性のものを除く）</t>
  </si>
  <si>
    <t>慢性肝炎</t>
  </si>
  <si>
    <t>2220</t>
  </si>
  <si>
    <t>その他の特殊目的用コード</t>
  </si>
  <si>
    <t>知的障害＜精神遅滞＞</t>
  </si>
  <si>
    <t>その他の悪性新生物＜腫瘍＞</t>
  </si>
  <si>
    <t>知的障害，最重度知的障害</t>
  </si>
  <si>
    <t>慢性腎不全，末期腎不全，腎性貧血</t>
  </si>
  <si>
    <t>急性骨髄性白血病，慢性骨髄性白血病，慢性リンパ性白血病</t>
  </si>
  <si>
    <t>片麻痺，脳性麻痺，四肢麻痺</t>
  </si>
  <si>
    <t>視床出血，脳皮質下出血，被殻出血</t>
  </si>
  <si>
    <t>腹部大動脈瘤，胸部大動脈瘤，急性大動脈解離ＳｔａｎｆｏｒｄＡ</t>
  </si>
  <si>
    <t>認知症，血管性認知症，老年精神病</t>
  </si>
  <si>
    <t>気管，気管支及び肺の悪性新生物＜腫瘍＞</t>
  </si>
  <si>
    <t>上葉肺癌，下葉肺癌，肺癌</t>
  </si>
  <si>
    <t>運動器不安定症，嚥下障害，意識障害</t>
  </si>
  <si>
    <t>Ｃ型慢性肝炎，Ｃ型肝炎，Ｃ型肝硬変</t>
  </si>
  <si>
    <t>パーキンソン病，パーキンソン症候群，パーキンソン病Ｙａｈｒ５</t>
  </si>
  <si>
    <t>心原性脳塞栓症，脳梗塞，アテローム血栓性脳梗塞</t>
  </si>
  <si>
    <t>大腿骨頚部骨折，大腿骨転子部骨折，腰椎圧迫骨折</t>
  </si>
  <si>
    <t>うっ血性心不全，慢性心不全，慢性うっ血性心不全</t>
  </si>
  <si>
    <t>前立腺癌，膵頭部癌，多発性骨髄腫</t>
  </si>
  <si>
    <t>誤嚥性肺炎，間質性肺炎，特発性間質性肺炎</t>
  </si>
  <si>
    <t>鼡径ヘルニア，癒着性イレウス，急性胆管炎</t>
  </si>
  <si>
    <t>変形性膝関節症，変形性股関節症，一側性原発性膝関節症</t>
  </si>
  <si>
    <t>肺炎，急性肺炎，細菌性肺炎</t>
  </si>
  <si>
    <t>脊椎障害（脊椎症を含む）</t>
  </si>
  <si>
    <t>腰部脊柱管狭窄症，変形性腰椎症，頚椎症性脊髄症</t>
  </si>
  <si>
    <t>総胆管結石性胆管炎，総胆管結石，急性胆のう炎</t>
  </si>
  <si>
    <t>胃の悪性新生物＜腫瘍＞</t>
  </si>
  <si>
    <t>胃体部癌，胃癌，胃前庭部癌</t>
  </si>
  <si>
    <t>結腸の悪性新生物＜腫瘍＞</t>
  </si>
  <si>
    <t>骨粗鬆症，骨折の危険性の高い骨粗鬆症，骨粗鬆症・脊椎病的骨折あり</t>
  </si>
  <si>
    <t>網膜前膜，加齢黄斑変性，開放隅角緑内障</t>
  </si>
  <si>
    <t>0404</t>
  </si>
  <si>
    <t>その他の内分泌，栄養及び代謝疾患</t>
  </si>
  <si>
    <t>うっ血性心不全，慢性うっ血性心不全，慢性心不全</t>
  </si>
  <si>
    <t>不明</t>
  </si>
  <si>
    <t>大腿骨転子部骨折，大腿骨頚部骨折，腰椎圧迫骨折</t>
  </si>
  <si>
    <t>脳梗塞，心原性脳塞栓症，ラクナ梗塞</t>
  </si>
  <si>
    <t>0108</t>
  </si>
  <si>
    <t>感染症及び寄生虫症の続発・後遺症</t>
  </si>
  <si>
    <t>脳梗塞，脳梗塞後遺症，心原性脳塞栓症</t>
  </si>
  <si>
    <t>0301</t>
  </si>
  <si>
    <t>貧血</t>
  </si>
  <si>
    <t>貧血，発作性夜間ヘモグロビン尿症，鉄欠乏性貧血</t>
  </si>
  <si>
    <t>高次脳機能障害</t>
  </si>
  <si>
    <t>誤嚥性肺炎，特発性間質性肺炎，間質性肺炎</t>
  </si>
  <si>
    <t>多系統萎縮症</t>
  </si>
  <si>
    <t>0505</t>
  </si>
  <si>
    <t>神経症性障害，ストレス関連障害及び身体表現性障害</t>
  </si>
  <si>
    <t>不安神経症</t>
  </si>
  <si>
    <t>心原性脳塞栓症，アテローム血栓性脳梗塞，脳梗塞</t>
  </si>
  <si>
    <t>慢性腎不全，腎性貧血，末期腎不全</t>
  </si>
  <si>
    <t>うっ血性心不全，慢性心不全，大動脈弁狭窄症</t>
  </si>
  <si>
    <t>慢性腎不全，末期腎不全，急性腎前性腎不全</t>
  </si>
  <si>
    <t>0211</t>
  </si>
  <si>
    <t>良性新生物＜腫瘍＞及びその他の新生物＜腫瘍＞</t>
  </si>
  <si>
    <t>うっ血性心不全，慢性うっ血性心不全，完全房室ブロック</t>
  </si>
  <si>
    <t>心原性脳塞栓症，ラクナ梗塞，アテローム血栓性脳梗塞</t>
  </si>
  <si>
    <t>びまん性大細胞型Ｂ細胞性リンパ腫，末梢性Ｔ細胞リンパ腫，Ｂ細胞性非ホジキンリンパ腫</t>
  </si>
  <si>
    <t>認知症，血管性認知症</t>
  </si>
  <si>
    <t>末期腎不全，慢性腎不全，腎性貧血</t>
  </si>
  <si>
    <t>うっ血性心不全，慢性心不全，完全房室ブロック</t>
  </si>
  <si>
    <t>脳梗塞，アテローム血栓性脳梗塞，心原性脳塞栓症</t>
  </si>
  <si>
    <t>1008</t>
  </si>
  <si>
    <t>急性又は慢性と明示されない気管支炎</t>
  </si>
  <si>
    <t>気管支炎</t>
  </si>
  <si>
    <t>0606</t>
  </si>
  <si>
    <t>その他の神経系の疾患</t>
  </si>
  <si>
    <t>1202</t>
  </si>
  <si>
    <t>皮膚炎及び湿疹</t>
  </si>
  <si>
    <t>前立腺癌，去勢抵抗性前立腺癌，膵頭部癌</t>
  </si>
  <si>
    <t>誤嚥性肺炎，間質性肺炎，胸水貯留</t>
  </si>
  <si>
    <t>膵頭部癌，前立腺癌，多発性骨髄腫</t>
  </si>
  <si>
    <t>誤嚥性肺炎，間質性肺炎，慢性呼吸不全</t>
  </si>
  <si>
    <t>脳梗塞後遺症，心原性脳塞栓症，脳梗塞</t>
  </si>
  <si>
    <t>脱水症，心アミロイドーシス，低カリウム血症</t>
  </si>
  <si>
    <t>慢性リンパ性白血病，急性骨髄性白血病，急性リンパ性白血病</t>
  </si>
  <si>
    <t>前立腺癌，膵頭部癌，去勢抵抗性前立腺癌</t>
  </si>
  <si>
    <t>前立腺癌，膵頭部癌，卵巣癌</t>
  </si>
  <si>
    <t>うっ血性心不全，発作性心房細動，慢性心不全</t>
  </si>
  <si>
    <t>前立腺癌，多発性骨髄腫，膵頭部癌</t>
  </si>
  <si>
    <t>うっ血性心不全，慢性心不全，持続性心房細動</t>
  </si>
  <si>
    <t>アテローム血栓性脳梗塞，心原性脳塞栓症，ラクナ梗塞</t>
  </si>
  <si>
    <t>認知症</t>
  </si>
  <si>
    <t>前立腺癌，多発性骨髄腫，腎癌</t>
  </si>
  <si>
    <t>慢性腎不全，慢性腎臓病ステージＧ５，腎性貧血</t>
  </si>
  <si>
    <t>0106</t>
  </si>
  <si>
    <t>その他のウイルス性疾患</t>
  </si>
  <si>
    <t>不安障害</t>
  </si>
  <si>
    <t>うっ血性心不全，慢性心不全，発作性心房細動</t>
  </si>
  <si>
    <t>前立腺癌，多発性骨髄腫，去勢抵抗性前立腺癌</t>
  </si>
  <si>
    <t>0807</t>
  </si>
  <si>
    <t>その他の耳疾患</t>
  </si>
  <si>
    <t>前立腺癌，多発性骨髄腫，膀胱癌</t>
  </si>
  <si>
    <t>誤嚥性肺炎，呼吸不全，間質性肺炎</t>
  </si>
  <si>
    <t>急性骨髄性白血病，慢性リンパ性白血病，急性リンパ性白血病</t>
  </si>
  <si>
    <t>アテローム血栓性脳梗塞，心原性脳塞栓症，脳梗塞</t>
  </si>
  <si>
    <t>急性骨髄性白血病，慢性骨髄性白血病</t>
  </si>
  <si>
    <t>1307</t>
  </si>
  <si>
    <t>その他の脊柱障害</t>
  </si>
  <si>
    <t>胃瘻造設状態</t>
  </si>
  <si>
    <t>うっ血性心不全，慢性心不全，非弁膜症性心房細動</t>
  </si>
  <si>
    <t>心原性脳塞栓症，ラクナ梗塞，脳梗塞後遺症</t>
  </si>
  <si>
    <t>高次脳機能障害，器質性精神障害</t>
  </si>
  <si>
    <t>脳梗塞，心原性脳塞栓症，アテローム血栓性脳梗塞</t>
  </si>
  <si>
    <t>くも膜下出血，中大脳動脈瘤破裂によるくも膜下出血，くも膜下出血後遺症</t>
  </si>
  <si>
    <t>0401</t>
  </si>
  <si>
    <t>甲状腺障害</t>
  </si>
  <si>
    <t>前立腺癌，去勢抵抗性前立腺癌，多発性骨髄腫</t>
  </si>
  <si>
    <t>うっ血性心不全，大動脈弁狭窄症，持続性心房細動</t>
  </si>
  <si>
    <t>1702</t>
  </si>
  <si>
    <t>その他の先天奇形，変形及び染色体異常</t>
  </si>
  <si>
    <t>廃用症候群，肩関節拘縮，人工股関節周囲骨折</t>
  </si>
  <si>
    <t>0504</t>
  </si>
  <si>
    <t>気分［感情］障害（躁うつ病を含む）</t>
  </si>
  <si>
    <t>うっ血性心不全，大動脈弁狭窄症，慢性心不全</t>
  </si>
  <si>
    <t>脳梗塞，ラクナ梗塞，脳梗塞後遺症</t>
  </si>
  <si>
    <t>くも膜下出血後遺症，くも膜下出血，前交通動脈瘤破裂によるくも膜下出血</t>
  </si>
  <si>
    <t>両側性感音難聴</t>
  </si>
  <si>
    <t>誤嚥性肺炎，間質性肺炎，膿胸</t>
  </si>
  <si>
    <t>うっ血性心不全，発作性心房細動，完全房室ブロック</t>
  </si>
  <si>
    <t>くも膜下出血，くも膜下出血後遺症，中大脳動脈瘤破裂によるくも膜下出血</t>
  </si>
  <si>
    <t>うっ血性心不全，慢性心不全，洞不全症候群</t>
  </si>
  <si>
    <t>胃瘻造設状態，人工膝関節置換術後，人工股関節置換術後</t>
  </si>
  <si>
    <t>慢性腎不全，末期腎不全，慢性腎臓病ステージＧ５</t>
  </si>
  <si>
    <t>廃用症候群，人工股関節周囲骨折，化膿性関節炎・膝関節</t>
  </si>
  <si>
    <t>うっ血性心不全，大動脈弁狭窄症，発作性心房細動</t>
  </si>
  <si>
    <t>脳梗塞，心原性脳塞栓症，脳梗塞後遺症</t>
  </si>
  <si>
    <t>1903</t>
  </si>
  <si>
    <t>熱傷及び腐食</t>
  </si>
  <si>
    <t>1904</t>
  </si>
  <si>
    <t>中毒</t>
  </si>
  <si>
    <t>急性骨髄性白血病，慢性骨髄性白血病，成人Ｔ細胞白血病リンパ腫</t>
  </si>
  <si>
    <t>くも膜下出血，前交通動脈瘤破裂によるくも膜下出血，くも膜下出血後遺症</t>
  </si>
  <si>
    <t>うっ血性心不全，慢性心不全，左心不全</t>
  </si>
  <si>
    <t>心原性脳塞栓症，アテローム血栓性脳梗塞・急性期，脳梗塞</t>
  </si>
  <si>
    <t>くも膜下出血後遺症，くも膜下出血，脳底動脈瘤破裂によるくも膜下出血</t>
  </si>
  <si>
    <t>びまん性大細胞型Ｂ細胞性リンパ腫，悪性リンパ腫，濾胞性リンパ腫</t>
  </si>
  <si>
    <t>1107</t>
  </si>
  <si>
    <t>アルコール性肝疾患</t>
  </si>
  <si>
    <t>急性骨髄性白血病，慢性骨髄性白血病，Ｐｈ陽性急性リンパ性白血病</t>
  </si>
  <si>
    <t>肺炎，細菌性肺炎，急性肺炎</t>
  </si>
  <si>
    <t>0102</t>
  </si>
  <si>
    <t>結核</t>
  </si>
  <si>
    <t>肺結核</t>
  </si>
  <si>
    <t>労作性狭心症，狭心症，不安定狭心症</t>
  </si>
  <si>
    <t>慢性骨髄性白血病，急性骨髄性白血病，骨髄異形成関連変化を伴う急性骨髄性白血病</t>
  </si>
  <si>
    <t>慢性うっ血性心不全，うっ血性心不全，慢性心不全</t>
  </si>
  <si>
    <t>くも膜下出血，前大脳動脈瘤破裂によるくも膜下出血，ＩＣ－ＰＣ動脈瘤破裂によるくも膜下出血</t>
  </si>
  <si>
    <t>びまん性大細胞型Ｂ細胞性リンパ腫，悪性リンパ腫，古典的ホジキンリンパ腫</t>
  </si>
  <si>
    <t>うっ血性心不全，心不全，慢性心不全</t>
  </si>
  <si>
    <t>心原性脳塞栓症，脳梗塞，ラクナ梗塞</t>
  </si>
  <si>
    <t>誤嚥性肺炎，胸水貯留，間質性肺炎</t>
  </si>
  <si>
    <t>誤嚥性肺炎，間質性肺炎，特発性器質化肺炎</t>
  </si>
  <si>
    <t>心原性脳塞栓症，ラクナ梗塞，脳梗塞</t>
  </si>
  <si>
    <t>大腿骨頚部骨折，腰椎圧迫骨折，大腿骨転子部骨折</t>
  </si>
  <si>
    <t>うっ血性心不全，慢性心不全，心房細動</t>
  </si>
  <si>
    <t>大腿骨頚部骨折，大腿骨転子部骨折，橈骨遠位端骨折</t>
  </si>
  <si>
    <t>誤嚥性肺炎，間質性肺炎，呼吸不全</t>
  </si>
  <si>
    <t>くも膜下出血，ＩＣ－ＰＣ動脈瘤破裂によるくも膜下出血，前交通動脈瘤破裂によるくも膜下出血</t>
  </si>
  <si>
    <t>前立腺癌，去勢抵抗性前立腺癌，転移性肺腫瘍</t>
  </si>
  <si>
    <t>アテローム血栓性脳梗塞・急性期，脳梗塞，心原性脳塞栓症</t>
  </si>
  <si>
    <t>誤嚥性肺炎，間質性肺炎，特発性肺線維症</t>
  </si>
  <si>
    <t>前立腺癌，腎癌，去勢抵抗性前立腺癌</t>
  </si>
  <si>
    <t>0207</t>
  </si>
  <si>
    <t>子宮の悪性新生物＜腫瘍＞</t>
  </si>
  <si>
    <t>播種性血管内凝固</t>
  </si>
  <si>
    <t>0602</t>
  </si>
  <si>
    <t>アルツハイマー病</t>
  </si>
  <si>
    <t>アルツハイマー型認知症</t>
  </si>
  <si>
    <t>大腿骨頚部骨折，大腿骨転子部骨折，大腿骨頚部内側骨折</t>
  </si>
  <si>
    <t>認知症，老年精神病</t>
  </si>
  <si>
    <t>0603</t>
  </si>
  <si>
    <t>てんかん</t>
  </si>
  <si>
    <t>1902</t>
  </si>
  <si>
    <t>頭蓋内損傷及び内臓の損傷</t>
  </si>
  <si>
    <t>うっ血性心不全，慢性うっ血性心不全，大動脈弁狭窄症</t>
  </si>
  <si>
    <t>急性骨髄性白血病，成人Ｔ細胞白血病リンパ腫</t>
  </si>
  <si>
    <t>うっ血性心不全，大動脈弁狭窄症，慢性うっ血性心不全</t>
  </si>
  <si>
    <t>心原性脳塞栓症，脳梗塞，アテローム血栓性脳梗塞・急性期</t>
  </si>
  <si>
    <t>1203</t>
  </si>
  <si>
    <t>その他の皮膚及び皮下組織の疾患</t>
  </si>
  <si>
    <t>うっ血性心不全，発作性心房細動，慢性うっ血性心不全</t>
  </si>
  <si>
    <t>疾病分類(中分類)</t>
    <phoneticPr fontId="4"/>
  </si>
  <si>
    <t>R3年度</t>
    <rPh sb="2" eb="4">
      <t>ネンド</t>
    </rPh>
    <phoneticPr fontId="4"/>
  </si>
  <si>
    <t>R2年度</t>
    <rPh sb="2" eb="4">
      <t>ネンド</t>
    </rPh>
    <phoneticPr fontId="4"/>
  </si>
  <si>
    <t>前年度との差分(高額レセプト件数割合)</t>
    <rPh sb="0" eb="3">
      <t>ゼンネンド</t>
    </rPh>
    <rPh sb="5" eb="7">
      <t>サブン</t>
    </rPh>
    <phoneticPr fontId="4"/>
  </si>
  <si>
    <t>前年度との差分(高額レセプト医療費割合)</t>
    <rPh sb="0" eb="3">
      <t>ゼンネンド</t>
    </rPh>
    <rPh sb="5" eb="7">
      <t>サブン</t>
    </rPh>
    <phoneticPr fontId="4"/>
  </si>
  <si>
    <t>前年度との差分</t>
    <rPh sb="0" eb="3">
      <t>ゼンネンド</t>
    </rPh>
    <rPh sb="5" eb="7">
      <t>サブン</t>
    </rPh>
    <phoneticPr fontId="4"/>
  </si>
  <si>
    <t>R2年度市区町村別数値</t>
  </si>
  <si>
    <t>年齢階層</t>
    <rPh sb="0" eb="4">
      <t>ネ</t>
    </rPh>
    <phoneticPr fontId="4"/>
  </si>
  <si>
    <t>全年齢</t>
    <rPh sb="0" eb="3">
      <t>ゼ</t>
    </rPh>
    <phoneticPr fontId="4"/>
  </si>
  <si>
    <t>資格確認日…1日でも資格があれば分析対象としている。</t>
    <phoneticPr fontId="4"/>
  </si>
  <si>
    <t>年齢基準日…令和4年3月31日時点。</t>
    <phoneticPr fontId="4"/>
  </si>
  <si>
    <t>データ化範囲(分析対象)…入院(DPCを含む)、入院外、調剤の電子レセプト。対象診療年月は令和3年4月～令和4年3月診療分(12カ月分)。</t>
    <phoneticPr fontId="4"/>
  </si>
  <si>
    <t>性別</t>
    <rPh sb="0" eb="2">
      <t>セ</t>
    </rPh>
    <phoneticPr fontId="4"/>
  </si>
  <si>
    <t>男性</t>
    <rPh sb="0" eb="2">
      <t>ダ</t>
    </rPh>
    <phoneticPr fontId="4"/>
  </si>
  <si>
    <t>女性</t>
    <rPh sb="0" eb="2">
      <t>ジ</t>
    </rPh>
    <phoneticPr fontId="4"/>
  </si>
  <si>
    <t>　　　　　　　　　　　　対象診療年月は令和3年4月～令和4年3月診療分(12カ月分)。</t>
    <phoneticPr fontId="4"/>
  </si>
  <si>
    <t>男女計</t>
    <rPh sb="0" eb="3">
      <t>ダ</t>
    </rPh>
    <phoneticPr fontId="4"/>
  </si>
  <si>
    <t>※医療費全体…データ化範囲(分析対象)全体での医療費。</t>
    <phoneticPr fontId="4"/>
  </si>
  <si>
    <t>※高額レセプトの医療費…高額(５万点以上)レセプトの医療費。</t>
    <phoneticPr fontId="4"/>
  </si>
  <si>
    <t>地区別</t>
    <rPh sb="0" eb="2">
      <t>チク</t>
    </rPh>
    <phoneticPr fontId="4"/>
  </si>
  <si>
    <t>広域連合全体(男女別)</t>
    <rPh sb="0" eb="2">
      <t>コウイキ</t>
    </rPh>
    <rPh sb="2" eb="4">
      <t>レンゴウ</t>
    </rPh>
    <rPh sb="4" eb="6">
      <t>ゼンタイ</t>
    </rPh>
    <rPh sb="6" eb="11">
      <t>ダ</t>
    </rPh>
    <phoneticPr fontId="4"/>
  </si>
  <si>
    <t>市区町村別</t>
    <rPh sb="0" eb="1">
      <t>シ</t>
    </rPh>
    <rPh sb="1" eb="2">
      <t>ク</t>
    </rPh>
    <rPh sb="2" eb="4">
      <t>チョウソン</t>
    </rPh>
    <rPh sb="4" eb="5">
      <t>ベツ</t>
    </rPh>
    <phoneticPr fontId="4"/>
  </si>
  <si>
    <t>高額(５万点以上)レセプト発生患者の疾病傾向(患者一人当たりの医療費順)(広域連合全体基準)</t>
    <rPh sb="23" eb="25">
      <t>カンジャ</t>
    </rPh>
    <rPh sb="25" eb="27">
      <t>ヒトリ</t>
    </rPh>
    <rPh sb="27" eb="28">
      <t>ア</t>
    </rPh>
    <rPh sb="31" eb="33">
      <t>イリョウ</t>
    </rPh>
    <rPh sb="33" eb="34">
      <t>ヒ</t>
    </rPh>
    <rPh sb="34" eb="35">
      <t>ジュン</t>
    </rPh>
    <rPh sb="37" eb="39">
      <t>コウイキ</t>
    </rPh>
    <rPh sb="39" eb="41">
      <t>レンゴウ</t>
    </rPh>
    <rPh sb="41" eb="43">
      <t>ゼンタイ</t>
    </rPh>
    <rPh sb="43" eb="45">
      <t>キジュン</t>
    </rPh>
    <phoneticPr fontId="4"/>
  </si>
  <si>
    <t>地区別</t>
    <rPh sb="0" eb="2">
      <t>チク</t>
    </rPh>
    <rPh sb="2" eb="3">
      <t>ベツ</t>
    </rPh>
    <phoneticPr fontId="4"/>
  </si>
  <si>
    <t>高額(５万点以上)レセプト発生患者の疾病傾向(患者一人当たりの医療費順)(広域連合全体基準)</t>
    <rPh sb="23" eb="25">
      <t>カンジャ</t>
    </rPh>
    <rPh sb="25" eb="27">
      <t>ヒトリ</t>
    </rPh>
    <rPh sb="27" eb="28">
      <t>ア</t>
    </rPh>
    <rPh sb="31" eb="33">
      <t>イリョウ</t>
    </rPh>
    <rPh sb="33" eb="34">
      <t>ヒ</t>
    </rPh>
    <rPh sb="34" eb="35">
      <t>ジュン</t>
    </rPh>
    <phoneticPr fontId="4"/>
  </si>
  <si>
    <t>市区町村別</t>
    <rPh sb="0" eb="2">
      <t>シク</t>
    </rPh>
    <rPh sb="2" eb="4">
      <t>チョウソン</t>
    </rPh>
    <rPh sb="4" eb="5">
      <t>ベツ</t>
    </rPh>
    <phoneticPr fontId="4"/>
  </si>
  <si>
    <t>高額(５万点以上)レセプト発生患者の疾病傾向(患者数順)</t>
    <rPh sb="23" eb="25">
      <t>カンジャ</t>
    </rPh>
    <rPh sb="25" eb="26">
      <t>スウ</t>
    </rPh>
    <rPh sb="26" eb="27">
      <t>ジュン</t>
    </rPh>
    <phoneticPr fontId="4"/>
  </si>
  <si>
    <t>広域連合全体</t>
    <rPh sb="0" eb="2">
      <t>コウイキ</t>
    </rPh>
    <rPh sb="2" eb="4">
      <t>レンゴウ</t>
    </rPh>
    <rPh sb="4" eb="6">
      <t>ゼンタイ</t>
    </rPh>
    <phoneticPr fontId="4"/>
  </si>
  <si>
    <t>高額(５万点以上)レセプト発生患者の疾病傾向(患者数順)(広域連合全体基準)</t>
    <phoneticPr fontId="4"/>
  </si>
  <si>
    <t>高額(５万点以上)レセプト発生患者の疾病傾向(患者一人当たりの医療費順)(地区基準)</t>
    <rPh sb="23" eb="25">
      <t>カンジャ</t>
    </rPh>
    <rPh sb="25" eb="27">
      <t>ヒトリ</t>
    </rPh>
    <rPh sb="27" eb="28">
      <t>ア</t>
    </rPh>
    <rPh sb="31" eb="33">
      <t>イリョウ</t>
    </rPh>
    <rPh sb="33" eb="34">
      <t>ヒ</t>
    </rPh>
    <rPh sb="34" eb="35">
      <t>ジュン</t>
    </rPh>
    <rPh sb="37" eb="41">
      <t>チクキジュン</t>
    </rPh>
    <phoneticPr fontId="4"/>
  </si>
  <si>
    <t>高額(５万点以上)レセプト発生患者の疾病傾向(患者一人当たりの医療費順)(市区町村基準)</t>
    <rPh sb="23" eb="25">
      <t>カンジャ</t>
    </rPh>
    <rPh sb="25" eb="27">
      <t>ヒトリ</t>
    </rPh>
    <rPh sb="27" eb="28">
      <t>ア</t>
    </rPh>
    <rPh sb="31" eb="33">
      <t>イリョウ</t>
    </rPh>
    <rPh sb="33" eb="34">
      <t>ヒ</t>
    </rPh>
    <rPh sb="34" eb="35">
      <t>ジュン</t>
    </rPh>
    <rPh sb="37" eb="41">
      <t>シクチョウソン</t>
    </rPh>
    <rPh sb="41" eb="43">
      <t>キジュン</t>
    </rPh>
    <phoneticPr fontId="4"/>
  </si>
  <si>
    <t>高額(５万点以上)レセプト発生患者の疾病傾向(患者数順)(地区基準)</t>
    <rPh sb="29" eb="33">
      <t>チクキジュン</t>
    </rPh>
    <phoneticPr fontId="4"/>
  </si>
  <si>
    <t>高額(５万点以上)レセプト発生患者の疾病傾向(患者数順)(市区町村基準)</t>
    <rPh sb="29" eb="35">
      <t>シクチョウソンキジュン</t>
    </rPh>
    <phoneticPr fontId="4"/>
  </si>
  <si>
    <t>広域連合全体(年齢階層別)</t>
    <phoneticPr fontId="4"/>
  </si>
  <si>
    <t>広域連合全体(男女別)</t>
    <rPh sb="6" eb="11">
      <t>ダ</t>
    </rPh>
    <phoneticPr fontId="4"/>
  </si>
  <si>
    <t>地区別</t>
    <phoneticPr fontId="4"/>
  </si>
  <si>
    <t>市区町村別</t>
    <rPh sb="0" eb="1">
      <t>シ</t>
    </rPh>
    <rPh sb="1" eb="2">
      <t>ク</t>
    </rPh>
    <rPh sb="2" eb="4">
      <t>マチムラ</t>
    </rPh>
    <rPh sb="4" eb="5">
      <t>ベツ</t>
    </rPh>
    <phoneticPr fontId="4"/>
  </si>
  <si>
    <t>市区町村別</t>
    <phoneticPr fontId="4"/>
  </si>
  <si>
    <t>広域連合全体(年齢階層別)</t>
    <rPh sb="0" eb="2">
      <t>コウイキ</t>
    </rPh>
    <rPh sb="2" eb="4">
      <t>レンゴウ</t>
    </rPh>
    <rPh sb="4" eb="6">
      <t>ゼンタイ</t>
    </rPh>
    <rPh sb="7" eb="12">
      <t>ネンレイカイソウベツ</t>
    </rPh>
    <phoneticPr fontId="4"/>
  </si>
  <si>
    <t>高額(５万点以上)レセプト 医療費</t>
    <phoneticPr fontId="4"/>
  </si>
  <si>
    <t>高額(５万点以上)レセプト 患者数</t>
    <phoneticPr fontId="4"/>
  </si>
  <si>
    <t>高額(５万点以上)レセプト 患者数</t>
    <rPh sb="0" eb="2">
      <t>コウガク</t>
    </rPh>
    <rPh sb="4" eb="8">
      <t>マンテンイジョウ</t>
    </rPh>
    <rPh sb="14" eb="17">
      <t>カンジャスウ</t>
    </rPh>
    <phoneticPr fontId="4"/>
  </si>
  <si>
    <t>高額(５万点以上)レセプト レセプト件数</t>
    <phoneticPr fontId="4"/>
  </si>
  <si>
    <t>高額(５万点以上)レセプト レセプト件数</t>
    <rPh sb="0" eb="2">
      <t>コウガク</t>
    </rPh>
    <rPh sb="4" eb="8">
      <t>マンテンイジョウ</t>
    </rPh>
    <rPh sb="18" eb="20">
      <t>ケンスウ</t>
    </rPh>
    <phoneticPr fontId="4"/>
  </si>
  <si>
    <t>高額(５万点以上)レセプト発生患者の疾病傾向(患者一人当たりの医療費順)</t>
    <rPh sb="23" eb="25">
      <t>カンジャ</t>
    </rPh>
    <rPh sb="25" eb="27">
      <t>ヒトリ</t>
    </rPh>
    <rPh sb="27" eb="28">
      <t>ア</t>
    </rPh>
    <rPh sb="31" eb="33">
      <t>イリョウ</t>
    </rPh>
    <rPh sb="33" eb="34">
      <t>ヒ</t>
    </rPh>
    <rPh sb="34" eb="35">
      <t>ジュン</t>
    </rPh>
    <phoneticPr fontId="4"/>
  </si>
  <si>
    <t>高額(５万点以上)レセプト 医療費割合</t>
    <phoneticPr fontId="4"/>
  </si>
  <si>
    <t>高額(５万点以上)レセプト 医療費割合</t>
    <rPh sb="14" eb="16">
      <t>イリョウ</t>
    </rPh>
    <rPh sb="16" eb="17">
      <t>ヒ</t>
    </rPh>
    <rPh sb="17" eb="19">
      <t>ワリアイ</t>
    </rPh>
    <phoneticPr fontId="4"/>
  </si>
  <si>
    <t>高額(５万点以上)レセプト 件数割合</t>
    <phoneticPr fontId="4"/>
  </si>
  <si>
    <t>高額(５万点以上)レセプト 件数割合</t>
    <rPh sb="14" eb="16">
      <t>ケンスウ</t>
    </rPh>
    <rPh sb="16" eb="18">
      <t>ワリアイ</t>
    </rPh>
    <phoneticPr fontId="4"/>
  </si>
  <si>
    <t>高額(５万点以上)レセプト 件数及び割合</t>
    <rPh sb="0" eb="2">
      <t>コウガク</t>
    </rPh>
    <rPh sb="4" eb="5">
      <t>マン</t>
    </rPh>
    <rPh sb="5" eb="6">
      <t>テン</t>
    </rPh>
    <rPh sb="6" eb="8">
      <t>イジョウ</t>
    </rPh>
    <rPh sb="14" eb="16">
      <t>ケンスウ</t>
    </rPh>
    <rPh sb="16" eb="17">
      <t>オヨ</t>
    </rPh>
    <rPh sb="18" eb="20">
      <t>ワリアイ</t>
    </rPh>
    <phoneticPr fontId="4"/>
  </si>
  <si>
    <t>高額(５万点以上)レセプト 件数及び割合</t>
    <phoneticPr fontId="4"/>
  </si>
  <si>
    <t>-</t>
  </si>
  <si>
    <t>急性骨髄性白血病,慢性骨髄性白血病,慢性リンパ性白血病</t>
  </si>
  <si>
    <t>くも膜下出血後遺症,くも膜下出血,前大脳動脈瘤破裂によるくも膜下出血</t>
  </si>
  <si>
    <t>末期腎不全,慢性腎不全,腎性貧血</t>
  </si>
  <si>
    <t>急性骨髄性白血病,慢性骨髄性白血病,急性リンパ性白血病</t>
  </si>
  <si>
    <t>くも膜下出血,くも膜下出血後遺症,前交通動脈瘤破裂によるくも膜下出血</t>
  </si>
  <si>
    <t>慢性腎不全,腎性貧血,末期腎不全</t>
  </si>
  <si>
    <t>くも膜下出血,くも膜下出血後遺症,中大脳動脈瘤破裂によるくも膜下出血</t>
  </si>
  <si>
    <t>慢性腎不全,末期腎不全,腎性貧血</t>
  </si>
  <si>
    <t>急性骨髄性白血病,慢性骨髄性白血病,成人Ｔ細胞白血病リンパ腫</t>
  </si>
  <si>
    <t>くも膜下出血後遺症,くも膜下出血,内頚動脈瘤破裂によるくも膜下出血</t>
  </si>
  <si>
    <t>急性骨髄性白血病,慢性骨髄性白血病,慢性骨髄性白血病慢性期</t>
  </si>
  <si>
    <t>くも膜下出血後遺症,くも膜下出血,中大脳動脈瘤破裂によるくも膜下出血</t>
  </si>
  <si>
    <t>くも膜下出血,中大脳動脈瘤破裂によるくも膜下出血,くも膜下出血後遺症</t>
  </si>
  <si>
    <t>耳垢栓塞</t>
  </si>
  <si>
    <t>急性骨髄性白血病,慢性骨髄性白血病,急性前骨髄球性白血病</t>
  </si>
  <si>
    <t>くも膜下出血後遺症,くも膜下出血,ＩＣ－ＰＣ動脈瘤破裂によるくも膜下出血</t>
  </si>
  <si>
    <t>くも膜下出血後遺症,くも膜下出血</t>
  </si>
  <si>
    <t>急性骨髄性白血病,慢性骨髄性白血病</t>
  </si>
  <si>
    <t>くも膜下出血後遺症,中大脳動脈瘤破裂によるくも膜下出血,内頚動脈瘤破裂によるくも膜下出血</t>
  </si>
  <si>
    <t>骨髄異形成関連変化を伴う急性骨髄性白血病,急性白血病</t>
  </si>
  <si>
    <t>くも膜下出血後遺症,くも膜下出血,脳底動脈瘤破裂によるくも膜下出血</t>
  </si>
  <si>
    <t>慢性リンパ性白血病,成人Ｔ細胞白血病リンパ腫,Ｐｈ陽性急性リンパ性白血病</t>
  </si>
  <si>
    <t>くも膜下出血,脳動脈瘤破裂,くも膜下出血後遺症</t>
  </si>
  <si>
    <t>慢性骨髄性白血病,急性骨髄性白血病,成人Ｔ細胞白血病リンパ腫</t>
  </si>
  <si>
    <t>慢性腎不全,慢性腎臓病ステージＧ５Ｄ,末期腎不全</t>
  </si>
  <si>
    <t>急性リンパ性白血病,急性骨髄性白血病</t>
  </si>
  <si>
    <t>ＩＣ－ＰＣ動脈瘤破裂によるくも膜下出血,前交通動脈瘤破裂によるくも膜下出血</t>
  </si>
  <si>
    <t>急性骨髄性白血病,慢性骨髄性白血病,成人Ｔ細胞白血病リンパ腫・リンパ腫型</t>
  </si>
  <si>
    <t>慢性リンパ性白血病,急性骨髄性白血病,成人Ｔ細胞白血病リンパ腫</t>
  </si>
  <si>
    <t>くも膜下出血,ＩＣ－ＰＣ動脈瘤破裂によるくも膜下出血,椎骨動脈瘤破裂によるくも膜下出血</t>
  </si>
  <si>
    <t>慢性骨髄性白血病,慢性リンパ性白血病,急性骨髄性白血病</t>
  </si>
  <si>
    <t>慢性腎不全,腎性貧血,慢性腎臓病ステージＧ５</t>
  </si>
  <si>
    <t>急性骨髄性白血病,慢性骨髄性白血病,Ｔ細胞性大顆粒リンパ球白血病</t>
  </si>
  <si>
    <t>慢性リンパ性白血病,急性骨髄性白血病,慢性骨髄性白血病</t>
  </si>
  <si>
    <t>くも膜下出血,前交通動脈瘤破裂によるくも膜下出血,内頚動脈瘤破裂によるくも膜下出血</t>
  </si>
  <si>
    <t>慢性腎不全,末期腎不全,慢性腎臓病ステージＧ５</t>
  </si>
  <si>
    <t>急性骨髄性白血病,ＦＬＴ３－ＩＴＤ変異陽性急性骨髄性白血病,ヘアリー細胞白血病</t>
  </si>
  <si>
    <t>慢性腎不全,慢性腎臓病ステージＧ５,腎性貧血</t>
  </si>
  <si>
    <t>慢性骨髄性白血病,慢性骨髄性白血病急性転化,ＣＣＲ４陽性成人Ｔ細胞白血病リンパ腫</t>
  </si>
  <si>
    <t>くも膜下出血後遺症,後交通動脈瘤破裂によるくも膜下出血,中大脳動脈瘤破裂によるくも膜下出血</t>
  </si>
  <si>
    <t>慢性骨髄性白血病,ＣＣＲ４陽性成人Ｔ細胞白血病リンパ腫,急性骨髄単球性白血病</t>
  </si>
  <si>
    <t>くも膜下出血,後大脳動脈瘤破裂によるくも膜下出血,前交通動脈瘤破裂によるくも膜下出血</t>
  </si>
  <si>
    <t>骨髄異形成関連変化を伴う急性骨髄性白血病,急性骨髄性白血病,ＣＣＲ４陽性成人Ｔ細胞白血病リンパ腫</t>
  </si>
  <si>
    <t>くも膜下出血,くも膜下出血後遺症,前大脳動脈瘤破裂によるくも膜下出血</t>
  </si>
  <si>
    <t>慢性骨髄性白血病,急性骨髄性白血病,ＣＣＲ４陽性成人Ｔ細胞白血病リンパ腫</t>
  </si>
  <si>
    <t>くも膜下出血後遺症,くも膜下出血,頭蓋内動脈瘤破裂によるくも膜下出血</t>
  </si>
  <si>
    <t>急性骨髄性白血病,慢性骨髄性白血病,骨髄異形成関連変化を伴う急性骨髄性白血病</t>
  </si>
  <si>
    <t>中大脳動脈瘤破裂によるくも膜下出血,くも膜下出血後遺症</t>
  </si>
  <si>
    <t>急性骨髄性白血病,成人Ｔ細胞白血病リンパ腫</t>
  </si>
  <si>
    <t>中大脳動脈瘤破裂によるくも膜下出血,くも膜下出血後遺症,ＩＣ－ＰＣ動脈瘤破裂によるくも膜下出血</t>
  </si>
  <si>
    <t>急性骨髄性白血病,慢性骨髄性白血病,ＣＣＲ４陽性成人Ｔ細胞白血病リンパ腫</t>
  </si>
  <si>
    <t>くも膜下出血,くも膜下出血後遺症,脳動脈瘤破裂</t>
  </si>
  <si>
    <t>急性骨髄性白血病,急性リンパ性白血病,慢性リンパ性白血病</t>
  </si>
  <si>
    <t>前交通動脈瘤破裂によるくも膜下出血</t>
  </si>
  <si>
    <t>慢性腎不全,腎不全,末期腎不全</t>
  </si>
  <si>
    <t>慢性骨髄性白血病,急性骨髄性白血病,慢性リンパ性白血病</t>
  </si>
  <si>
    <t>成人Ｔ細胞白血病リンパ腫,慢性骨髄性白血病,慢性骨髄単球性白血病</t>
  </si>
  <si>
    <t>くも膜下出血後遺症,椎骨動脈瘤破裂によるくも膜下出血,くも膜下出血</t>
  </si>
  <si>
    <t>慢性骨髄性白血病慢性期,成人Ｔ細胞白血病リンパ腫・くすぶり型,慢性骨髄性白血病</t>
  </si>
  <si>
    <t>くも膜下出血後遺症,中大脳動脈瘤破裂によるくも膜下出血,くも膜下出血</t>
  </si>
  <si>
    <t>慢性リンパ性白血病,急性リンパ性白血病,骨髄異形成関連変化を伴う急性骨髄性白血病</t>
  </si>
  <si>
    <t>くも膜下出血,前交通動脈瘤破裂によるくも膜下出血,ＩＣ－ＰＣ動脈瘤破裂によるくも膜下出血</t>
  </si>
  <si>
    <t>急性骨髄性白血病,慢性骨髄性白血病慢性期,慢性リンパ性白血病</t>
  </si>
  <si>
    <t>くも膜下出血,前交通動脈瘤破裂によるくも膜下出血,中大脳動脈瘤破裂によるくも膜下出血</t>
  </si>
  <si>
    <t>急性骨髄性白血病,慢性骨髄性白血病慢性期,急性リンパ性白血病</t>
  </si>
  <si>
    <t>慢性骨髄性白血病,急性リンパ性白血病,急性骨髄性白血病</t>
  </si>
  <si>
    <t>くも膜下出血後遺症,内頚動脈瘤破裂によるくも膜下出血,中大脳動脈瘤破裂によるくも膜下出血</t>
  </si>
  <si>
    <t>脳動脈瘤破裂,中大脳動脈瘤破裂によるくも膜下出血,くも膜下出血</t>
  </si>
  <si>
    <t>くも膜下出血,ＩＣ－ＰＣ動脈瘤破裂によるくも膜下出血,くも膜下出血後遺症</t>
  </si>
  <si>
    <t>くも膜下出血後遺症,くも膜下出血,前交通動脈瘤破裂によるくも膜下出血</t>
  </si>
  <si>
    <t>骨髄異形成関連変化を伴う急性骨髄性白血病,慢性骨髄性白血病,慢性骨髄単球性白血病</t>
  </si>
  <si>
    <t>くも膜下出血後遺症,ＩＣ－ＰＣ動脈瘤破裂によるくも膜下出血,前大脳動脈瘤破裂によるくも膜下出血</t>
  </si>
  <si>
    <t>急性骨髄性白血病,慢性骨髄性白血病,ＦＬＴ３－ＩＴＤ変異陽性急性骨髄性白血病</t>
  </si>
  <si>
    <t>急性骨髄性白血病,Ｔリンパ芽球性白血病,慢性骨髄性白血病</t>
  </si>
  <si>
    <t>中大脳動脈瘤破裂によるくも膜下出血,くも膜下出血後遺症,内頚動脈瘤破裂によるくも膜下出血</t>
  </si>
  <si>
    <t>急性骨髄性白血病,慢性骨髄性白血病,Ｐｈ陽性急性リンパ性白血病</t>
  </si>
  <si>
    <t>くも膜下出血,中大脳動脈瘤破裂によるくも膜下出血,ＩＣ－ＰＣ動脈瘤破裂によるくも膜下出血</t>
  </si>
  <si>
    <t>くも膜下出血,頭蓋内動脈瘤破裂によるくも膜下出血,内頚動脈瘤破裂によるくも膜下出血</t>
  </si>
  <si>
    <t>急性骨髄性白血病,成人Ｔ細胞白血病リンパ腫,骨髄異形成関連変化を伴う急性骨髄性白血病</t>
  </si>
  <si>
    <t>内頚動脈瘤破裂によるくも膜下出血,前交通動脈瘤破裂によるくも膜下出血,中大脳動脈瘤破裂によるくも膜下出血</t>
  </si>
  <si>
    <t>慢性骨髄単球性白血病,急性骨髄性白血病</t>
  </si>
  <si>
    <t>急性骨髄性白血病,慢性リンパ性白血病,慢性骨髄性白血病</t>
  </si>
  <si>
    <t>くも膜下出血,前交通動脈瘤破裂によるくも膜下出血,椎骨動脈瘤破裂によるくも膜下出血</t>
  </si>
  <si>
    <t>急性骨髄性白血病,慢性リンパ性白血病,慢性骨髄性白血病慢性期</t>
  </si>
  <si>
    <t>前交通動脈瘤破裂によるくも膜下出血,くも膜下出血後遺症,脳動脈瘤破裂</t>
  </si>
  <si>
    <t>くも膜下出血,ＩＣ－ＰＣ動脈瘤破裂によるくも膜下出血</t>
  </si>
  <si>
    <t>慢性骨髄性白血病,慢性リンパ性白血病,骨髄異形成関連変化を伴う急性骨髄性白血病</t>
  </si>
  <si>
    <t>くも膜下出血,脳底動脈瘤破裂によるくも膜下出血,ＩＣ－ＰＣ動脈瘤破裂によるくも膜下出血</t>
  </si>
  <si>
    <t>中大脳動脈瘤破裂によるくも膜下出血</t>
  </si>
  <si>
    <t>脳底動脈瘤破裂によるくも膜下出血,くも膜下出血,中大脳動脈瘤破裂によるくも膜下出血</t>
  </si>
  <si>
    <t>慢性骨髄性白血病,成人Ｔ細胞白血病リンパ腫,急性骨髄性白血病</t>
  </si>
  <si>
    <t>くも膜下出血,くも膜下出血後遺症,脳底動脈瘤破裂によるくも膜下出血</t>
  </si>
  <si>
    <t>慢性骨髄性白血病,急性リンパ性白血病,成人Ｔ細胞白血病リンパ腫・リンパ腫型</t>
  </si>
  <si>
    <t>くも膜下出血後遺症,破裂性椎骨動脈解離によるくも膜下出血,前交通動脈瘤破裂によるくも膜下出血</t>
  </si>
  <si>
    <t>慢性骨髄性白血病,非定型慢性骨髄性白血病</t>
  </si>
  <si>
    <t>くも膜下出血,後交通動脈瘤破裂によるくも膜下出血,中大脳動脈瘤破裂によるくも膜下出血</t>
  </si>
  <si>
    <t>急性前骨髄球性白血病,慢性骨髄性白血病,骨髄異形成関連変化を伴う急性骨髄性白血病</t>
  </si>
  <si>
    <t>くも膜下出血,くも膜下出血後遺症,内頚動脈瘤破裂によるくも膜下出血</t>
  </si>
  <si>
    <t>急性骨髄性白血病,成人Ｔ細胞白血病リンパ腫,慢性骨髄性白血病</t>
  </si>
  <si>
    <t>急性骨髄性白血病,急性前骨髄球性白血病,成人Ｔ細胞白血病リンパ腫・リンパ腫型</t>
  </si>
  <si>
    <t>くも膜下出血,脳底動脈瘤破裂によるくも膜下出血</t>
  </si>
  <si>
    <t>ＢＣＲ－ＡＢＬ１陽性Ｂリンパ芽球性白血病,慢性骨髄性白血病,成人Ｔ細胞白血病リンパ腫・急性型</t>
  </si>
  <si>
    <t>慢性骨髄性白血病慢性期,骨髄性白血病</t>
  </si>
  <si>
    <t>内頚動脈瘤破裂によるくも膜下出血</t>
  </si>
  <si>
    <t>成人Ｔ細胞白血病リンパ腫,骨髄異形成関連変化を伴う急性骨髄性白血病</t>
  </si>
  <si>
    <t>くも膜下出血後遺症,後交通動脈瘤破裂によるくも膜下出血</t>
  </si>
  <si>
    <t>急性骨髄性白血病,ＦＬＴ３－ＩＴＤ変異陽性急性骨髄性白血病,急性リンパ性白血病</t>
  </si>
  <si>
    <t>腎性貧血,慢性腎不全,末期腎不全</t>
  </si>
  <si>
    <t>慢性腎不全,慢性腎臓病,急性腎前性腎不全</t>
  </si>
  <si>
    <t>急性前骨髄球性白血病,慢性骨髄性白血病慢性期</t>
  </si>
  <si>
    <t>Ｐｈ陽性急性リンパ性白血病,慢性リンパ性白血病,急性骨髄性白血病</t>
  </si>
  <si>
    <t>くも膜下出血,中大脳動脈瘤破裂によるくも膜下出血,脳動脈瘤破裂</t>
  </si>
  <si>
    <t>慢性腎不全,腎性貧血,慢性腎臓病ステージＧ５Ｄ</t>
  </si>
  <si>
    <t>急性リンパ性白血病</t>
  </si>
  <si>
    <t>くも膜下出血,中大脳動脈瘤破裂によるくも膜下出血</t>
  </si>
  <si>
    <t>慢性腎不全,末期腎不全,急性腎前性腎不全</t>
  </si>
  <si>
    <t>大腿骨頚部骨折,大腿骨転子部骨折,腰椎圧迫骨折</t>
  </si>
  <si>
    <t>うっ血性心不全,慢性心不全,発作性心房細動</t>
  </si>
  <si>
    <t>前立腺癌,多発性骨髄腫,去勢抵抗性前立腺癌</t>
  </si>
  <si>
    <t>誤嚥性肺炎,間質性肺炎,慢性呼吸不全</t>
  </si>
  <si>
    <t>心原性脳塞栓症,脳梗塞,脳梗塞後遺症</t>
  </si>
  <si>
    <t>誤嚥性肺炎,間質性肺炎,特発性間質性肺炎</t>
  </si>
  <si>
    <t>脳梗塞後遺症,脳梗塞,アテローム血栓性脳梗塞</t>
  </si>
  <si>
    <t>うっ血性心不全,慢性心不全,大動脈弁狭窄症</t>
  </si>
  <si>
    <t>前立腺癌,去勢抵抗性前立腺癌,多発性骨髄腫</t>
  </si>
  <si>
    <t>脳梗塞,脳梗塞後遺症,心原性脳塞栓症</t>
  </si>
  <si>
    <t>脳梗塞,アテローム血栓性脳梗塞,心原性脳塞栓症</t>
  </si>
  <si>
    <t>大腿骨頚部骨折,大腿骨転子部骨折,橈骨遠位端骨折</t>
  </si>
  <si>
    <t>誤嚥性肺炎,間質性肺炎,呼吸不全</t>
  </si>
  <si>
    <t>心原性脳塞栓症,脳梗塞,アテローム血栓性脳梗塞・急性期</t>
  </si>
  <si>
    <t>うっ血性心不全,慢性心不全,慢性うっ血性心不全</t>
  </si>
  <si>
    <t>前立腺癌,多発性骨髄腫,膵頭部癌</t>
  </si>
  <si>
    <t>脳梗塞,心原性脳塞栓症,アテローム血栓性脳梗塞</t>
  </si>
  <si>
    <t>前立腺癌,去勢抵抗性前立腺癌,膵頭部癌</t>
  </si>
  <si>
    <t>アテローム血栓性脳梗塞,心原性脳塞栓症,脳梗塞</t>
  </si>
  <si>
    <t>前立腺癌,多発性骨髄腫,鼻腔悪性黒色腫</t>
  </si>
  <si>
    <t>脳梗塞,アテローム血栓性脳梗塞,脳梗塞後遺症</t>
  </si>
  <si>
    <t>大腿骨頚部骨折,腰椎圧迫骨折,大腿骨転子部骨折</t>
  </si>
  <si>
    <t>慢性うっ血性心不全,うっ血性心不全,慢性心不全</t>
  </si>
  <si>
    <t>前立腺癌,多発性骨髄腫,腎癌</t>
  </si>
  <si>
    <t>慢性心不全,うっ血性心不全,慢性うっ血性心不全</t>
  </si>
  <si>
    <t>前立腺癌,膵頭部癌,去勢抵抗性前立腺癌</t>
  </si>
  <si>
    <t>誤嚥性肺炎,特発性間質性肺炎,間質性肺炎</t>
  </si>
  <si>
    <t>大腿骨転子部骨折,大腿骨頚部骨折,腰椎圧迫骨折</t>
  </si>
  <si>
    <t>うっ血性心不全,慢性うっ血性心不全,大動脈弁狭窄症</t>
  </si>
  <si>
    <t>前立腺癌,多発性骨髄腫,転移性肝癌</t>
  </si>
  <si>
    <t>誤嚥性肺炎,間質性肺炎,胸水貯留</t>
  </si>
  <si>
    <t>うっ血性心不全,発作性心房細動,慢性心不全</t>
  </si>
  <si>
    <t>前立腺癌,多発性骨髄腫,膀胱癌</t>
  </si>
  <si>
    <t>誤嚥性肺炎,間質性肺炎,特発性器質化肺炎</t>
  </si>
  <si>
    <t>アテローム血栓性脳梗塞,脳梗塞,脳梗塞後遺症</t>
  </si>
  <si>
    <t>脳梗塞後遺症,心原性脳塞栓症,脳梗塞</t>
  </si>
  <si>
    <t>うっ血性心不全,大動脈弁狭窄症,慢性うっ血性心不全</t>
  </si>
  <si>
    <t>前立腺癌,多発性骨髄腫,胸部食道癌</t>
  </si>
  <si>
    <t>心原性脳塞栓症,アテローム血栓性脳梗塞,ラクナ梗塞</t>
  </si>
  <si>
    <t>脳梗塞後遺症,脳梗塞,心原性脳塞栓症</t>
  </si>
  <si>
    <t>うっ血性心不全,慢性心不全,心房細動</t>
  </si>
  <si>
    <t>心原性脳塞栓症,アテローム血栓性脳梗塞,脳梗塞後遺症</t>
  </si>
  <si>
    <t>うっ血性心不全,慢性心不全,非弁膜症性心房細動</t>
  </si>
  <si>
    <t>前立腺癌,卵巣癌,多発性骨髄腫</t>
  </si>
  <si>
    <t>誤嚥性肺炎,特発性肺線維症,呼吸不全</t>
  </si>
  <si>
    <t>心原性脳塞栓症,脳梗塞後遺症,アテローム血栓性脳梗塞</t>
  </si>
  <si>
    <t>誤嚥性肺炎,間質性肺炎,膿胸</t>
  </si>
  <si>
    <t>うっ血性心不全,慢性心不全,心不全</t>
  </si>
  <si>
    <t>前立腺癌,腎癌,去勢抵抗性前立腺癌</t>
  </si>
  <si>
    <t>誤嚥性肺炎,慢性呼吸不全,間質性肺炎</t>
  </si>
  <si>
    <t>心原性脳塞栓症,脳梗塞,ラクナ梗塞</t>
  </si>
  <si>
    <t>うっ血性心不全,発作性心房細動,大動脈弁狭窄症</t>
  </si>
  <si>
    <t>心原性脳塞栓症,アテローム血栓性脳梗塞,脳梗塞</t>
  </si>
  <si>
    <t>誤嚥性肺炎,特発性器質化肺炎,慢性呼吸不全</t>
  </si>
  <si>
    <t>脳梗塞後遺症,心原性脳塞栓症,アテローム血栓性脳梗塞</t>
  </si>
  <si>
    <t>誤嚥性肺炎,呼吸不全,間質性肺炎</t>
  </si>
  <si>
    <t>うっ血性心不全,慢性うっ血性心不全,慢性心不全</t>
  </si>
  <si>
    <t>前立腺癌,膀胱癌,多発性骨髄腫</t>
  </si>
  <si>
    <t>誤嚥性肺炎,膿胸,呼吸不全</t>
  </si>
  <si>
    <t>アテローム血栓性脳梗塞,心原性脳塞栓症,脳梗塞後遺症</t>
  </si>
  <si>
    <t>前立腺癌,多発性骨髄腫,腎盂癌</t>
  </si>
  <si>
    <t>多発性骨髄腫,前立腺癌,膵頭部癌</t>
  </si>
  <si>
    <t>多発性脳梗塞,多発性ラクナ梗塞,脳梗塞</t>
  </si>
  <si>
    <t>脳梗塞,心原性脳塞栓症,脳梗塞後遺症</t>
  </si>
  <si>
    <t>多発性骨髄腫,前立腺癌,膀胱癌</t>
  </si>
  <si>
    <t>脳梗塞後遺症,心原性脳塞栓症,ラクナ梗塞</t>
  </si>
  <si>
    <t>脳梗塞,心原性脳塞栓症,ラクナ梗塞</t>
  </si>
  <si>
    <t>誤嚥性肺炎,間質性肺炎,過敏性肺炎</t>
  </si>
  <si>
    <t>脳梗塞,ラクナ梗塞,脳梗塞後遺症</t>
  </si>
  <si>
    <t>誤嚥性肺炎,間質性肺炎,特発性肺線維症</t>
  </si>
  <si>
    <t>慢性心不全,うっ血性心不全,心房細動</t>
  </si>
  <si>
    <t>前立腺癌,腎盂癌,去勢抵抗性前立腺癌</t>
  </si>
  <si>
    <t>脳梗塞,脳梗塞後遺症,ラクナ梗塞</t>
  </si>
  <si>
    <t>うっ血性心不全,心房細動,大動脈弁狭窄症</t>
  </si>
  <si>
    <t>心原性脳塞栓症,アテローム血栓性脳梗塞・急性期,脳梗塞</t>
  </si>
  <si>
    <t>誤嚥性肺炎,慢性呼吸不全,特発性間質性肺炎</t>
  </si>
  <si>
    <t>うっ血性心不全,慢性うっ血性心不全,心房細動</t>
  </si>
  <si>
    <t>前立腺癌,多発性骨髄腫,卵巣癌</t>
  </si>
  <si>
    <t>脳梗塞,脳梗塞後遺症,アテローム血栓性脳梗塞</t>
  </si>
  <si>
    <t>脳梗塞後遺症,アテローム血栓性脳梗塞,脳梗塞</t>
  </si>
  <si>
    <t>去勢抵抗性前立腺癌,前立腺癌,膵頭部癌</t>
  </si>
  <si>
    <t>脳梗塞,アテローム血栓性脳梗塞,多発性脳梗塞</t>
  </si>
  <si>
    <t>前立腺癌,去勢抵抗性前立腺癌,膀胱癌</t>
  </si>
  <si>
    <t>心原性脳塞栓症,脳梗塞後遺症,脳梗塞</t>
  </si>
  <si>
    <t>腰椎圧迫骨折,大腿骨頚部骨折,大腿骨転子部骨折</t>
  </si>
  <si>
    <t>うっ血性心不全,大動脈弁狭窄症,慢性心不全</t>
  </si>
  <si>
    <t>前立腺癌,膵頭部癌,多発性骨髄腫</t>
  </si>
  <si>
    <t>脳梗塞,心原性脳塞栓症,多発性脳梗塞</t>
  </si>
  <si>
    <t>多発性骨髄腫,前立腺癌,去勢抵抗性前立腺癌</t>
  </si>
  <si>
    <t>脳梗塞,アテローム血栓性脳梗塞・急性期,脳梗塞後遺症</t>
  </si>
  <si>
    <t>脳梗塞,多発性脳梗塞,心原性脳塞栓症</t>
  </si>
  <si>
    <t>心原性脳塞栓症,ラクナ梗塞,脳梗塞後遺症</t>
  </si>
  <si>
    <t>脳梗塞後遺症,脳梗塞,ラクナ梗塞</t>
  </si>
  <si>
    <t>心原性脳塞栓症,アテローム血栓性脳梗塞・急性期,脳梗塞後遺症</t>
  </si>
  <si>
    <t>うっ血性心不全,心不全,慢性心不全</t>
  </si>
  <si>
    <t>大腿骨転子部骨折,大腿骨頚部骨折,橈骨遠位端骨折</t>
  </si>
  <si>
    <t>前立腺癌,膀胱癌,膵頭部癌</t>
  </si>
  <si>
    <t>慢性心不全,うっ血性心不全,大動脈弁狭窄症</t>
  </si>
  <si>
    <t>脳梗塞後遺症,ラクナ梗塞,心原性脳塞栓症</t>
  </si>
  <si>
    <t>うっ血性心不全,発作性心房細動,慢性うっ血性心不全</t>
  </si>
  <si>
    <t>誤嚥性肺炎,特発性肺線維症,特発性間質性肺炎</t>
  </si>
  <si>
    <t>アテローム血栓性脳梗塞・急性期,脳梗塞,心原性脳塞栓症</t>
  </si>
  <si>
    <t>腰椎圧迫骨折,大腿骨頚部骨折,橈骨遠位端骨折</t>
  </si>
  <si>
    <t>前立腺癌,去勢抵抗性前立腺癌,腎癌</t>
  </si>
  <si>
    <t>誤嚥性肺炎,特発性肺線維症,間質性肺炎</t>
  </si>
  <si>
    <t>うっ血性心不全,心房細動,慢性心不全</t>
  </si>
  <si>
    <t>前立腺癌,膵頭部癌,腎盂癌</t>
  </si>
  <si>
    <t>大腿骨転子部骨折,腰椎圧迫骨折,大腿骨頚部骨折</t>
  </si>
  <si>
    <t>多発性骨髄腫,腎癌,去勢抵抗性前立腺癌</t>
  </si>
  <si>
    <t>誤嚥性肺炎,特発性間質性肺炎,慢性呼吸不全</t>
  </si>
  <si>
    <t>食道癌,膵頭部癌,多発性骨髄腫</t>
  </si>
  <si>
    <t>誤嚥性肺炎,気腫合併肺線維症,気管支拡張症</t>
  </si>
  <si>
    <t>うっ血性心不全,慢性うっ血性心不全,持続性心房細動</t>
  </si>
  <si>
    <t>前立腺癌,中咽頭癌,下咽頭癌</t>
  </si>
  <si>
    <t>誤嚥性肺炎,慢性呼吸不全,特発性肺線維症</t>
  </si>
  <si>
    <t>大腿骨頚部骨折,肘関節内骨折,腰椎圧迫骨折</t>
  </si>
  <si>
    <t>うっ血性心不全,慢性心房細動,慢性うっ血性心不全</t>
  </si>
  <si>
    <t>前立腺癌,転移性脳腫瘍,原発性マクログロブリン血症</t>
  </si>
  <si>
    <t>間質性肺炎,特発性間質性肺炎,誤嚥性肺炎</t>
  </si>
  <si>
    <t>脳梗塞,心原性脳塞栓症,再発性脳梗塞</t>
  </si>
  <si>
    <t>うっ血性心不全,慢性血栓塞栓性肺高血圧症,発作性心房細動</t>
  </si>
  <si>
    <t>前立腺癌,下咽頭癌,去勢抵抗性前立腺癌</t>
  </si>
  <si>
    <t>大腿骨頚部骨折,大腿骨転子部骨折,胸椎圧迫骨折</t>
  </si>
  <si>
    <t>うっ血性心不全,慢性うっ血性心不全,洞不全症候群</t>
  </si>
  <si>
    <t>前立腺癌,腎癌,癌性ニューロパチー</t>
  </si>
  <si>
    <t>大腿骨転子部骨折,大腿骨頚部骨折,上腕骨頚部骨折</t>
  </si>
  <si>
    <t>去勢抵抗性前立腺癌,前立腺癌,多発性骨髄腫</t>
  </si>
  <si>
    <t>大腿骨転子部骨折,橈骨遠位端骨折,腰椎圧迫骨折</t>
  </si>
  <si>
    <t>間質性肺炎,誤嚥性肺炎,慢性呼吸不全</t>
  </si>
  <si>
    <t>心原性脳塞栓症,脳梗塞,多発性脳梗塞</t>
  </si>
  <si>
    <t>片麻痺,脳性麻痺,脳梗塞後の片麻痺</t>
  </si>
  <si>
    <t>多系統萎縮症,神経調節性失神</t>
  </si>
  <si>
    <t>びまん性大細胞型Ｂ細胞性リンパ腫,悪性リンパ腫,濾胞性リンパ腫</t>
  </si>
  <si>
    <t>胃瘻造設状態,人工膝関節置換術後,人工股関節置換術後</t>
  </si>
  <si>
    <t>脳性麻痺,片麻痺,不全麻痺</t>
  </si>
  <si>
    <t>びまん性大細胞型Ｂ細胞性リンパ腫,悪性リンパ腫,末梢性Ｔ細胞リンパ腫</t>
  </si>
  <si>
    <t>片麻痺,四肢麻痺,不全麻痺</t>
  </si>
  <si>
    <t>上肢第３度熱傷,膝部第３度熱傷,肩甲部第３度熱傷</t>
  </si>
  <si>
    <t>胃瘻造設状態,気管切開術後,大腿骨人工骨頭置換術後</t>
  </si>
  <si>
    <t>片麻痺,脳梗塞後の片麻痺,痙性麻痺</t>
  </si>
  <si>
    <t>0802</t>
  </si>
  <si>
    <t>その他の外耳疾患</t>
  </si>
  <si>
    <t>廃用症候群,肩関節拘縮,外反母趾</t>
  </si>
  <si>
    <t>廃用症候群,顕微鏡的多発血管炎,多発性筋炎</t>
  </si>
  <si>
    <t>2210</t>
  </si>
  <si>
    <t>重症急性呼吸器症候群</t>
  </si>
  <si>
    <t>胃瘻造設状態，人工膝関節置換術後，大腿骨人工骨頭置換術後</t>
  </si>
  <si>
    <t>脱水症，低ナトリウム血症，低カリウム血症</t>
  </si>
  <si>
    <t>骨盤膿瘍，不明，頭部異物</t>
  </si>
  <si>
    <t>高次脳機能障害，摂食障害，器質性精神障害</t>
  </si>
  <si>
    <t>重症急性呼吸器症候群［SARS］</t>
    <phoneticPr fontId="4"/>
  </si>
  <si>
    <t>廃用症候群，人工股関節周囲骨折，リウマチ性多発筋痛</t>
  </si>
  <si>
    <t>ＣＯＶＩＤ－１９，ＣＯＶＩＤ－１９肺炎，ＣＯＶＩＤ－１９・ウイルス同定</t>
  </si>
  <si>
    <t>上行結腸癌，Ｓ状結腸癌，横行結腸癌</t>
  </si>
  <si>
    <t>心アミロイドーシス，脱水症，栄養性消耗症</t>
  </si>
  <si>
    <t>くも膜下出血後遺症，椎骨動脈瘤破裂によるくも膜下出血，ＩＣ－ＰＣ動脈瘤破裂によるくも膜下出血</t>
  </si>
  <si>
    <t>急性骨髄性白血病，慢性骨髄性白血病，急性リンパ性白血病</t>
  </si>
  <si>
    <t>四肢不全麻痺，片麻痺</t>
  </si>
  <si>
    <t>日本脳炎後遺症</t>
  </si>
  <si>
    <t>廃用症候群，外反母趾，リウマチ性多発筋痛</t>
  </si>
  <si>
    <t>誤嚥性肺炎，急性呼吸窮迫症候群，間質性肺炎</t>
  </si>
  <si>
    <t>急性硬膜下血腫・頭蓋内に達する開放創合併なし，閉鎖性外傷性心臓破裂，局所性脳挫傷・頭蓋内に達する開放創合併なし</t>
  </si>
  <si>
    <t>くも膜下出血後遺症，くも膜下出血</t>
  </si>
  <si>
    <t>低ナトリウム血症，トランスサイレチン型心アミロイドーシス，抗利尿ホルモン不適合分泌症候群</t>
  </si>
  <si>
    <t>うっ血性心不全，発作性心房細動，急性心不全</t>
  </si>
  <si>
    <t>前立腺癌，膵頭部癌，膀胱癌</t>
  </si>
  <si>
    <t>びまん性大細胞型Ｂ細胞性リンパ腫，末梢性Ｔ細胞リンパ腫，濾胞性リンパ腫</t>
  </si>
  <si>
    <t>0101</t>
  </si>
  <si>
    <t>腸管感染症</t>
  </si>
  <si>
    <t>クロストリジウム・ディフィシル腸炎</t>
  </si>
  <si>
    <t>誤嚥性肺炎，続発性気胸，間質性肺炎</t>
  </si>
  <si>
    <t>貧血，発作性夜間ヘモグロビン尿症，正球性正色素性貧血</t>
  </si>
  <si>
    <t>副腎皮質機能低下症，トランスサイレチン型心アミロイドーシス，高カルシウム血症</t>
  </si>
  <si>
    <t>1010</t>
  </si>
  <si>
    <t>喘息</t>
  </si>
  <si>
    <t>気管支喘息</t>
  </si>
  <si>
    <t>慢性リンパ性白血病，成人Ｔ細胞白血病リンパ腫，慢性骨髄単球性白血病</t>
  </si>
  <si>
    <t>貧血，再生不良性貧血，発作性夜間ヘモグロビン尿症</t>
  </si>
  <si>
    <t>くも膜下出血，くも膜下出血後遺症，前交通動脈瘤破裂によるくも膜下出血</t>
  </si>
  <si>
    <t>脱水症，低カリウム血症，ムコ多糖症ＩＩ型</t>
  </si>
  <si>
    <t>播種性血管内凝固，特発性血小板減少性紫斑病，血友病関節炎</t>
  </si>
  <si>
    <t>多系統萎縮症，神経調節性失神</t>
  </si>
  <si>
    <t>気管切開術後，胃瘻造設状態，大腿骨人工骨頭置換術後</t>
  </si>
  <si>
    <t>アテローム血栓性脳梗塞，アテローム血栓性脳梗塞・急性期，脳梗塞</t>
  </si>
  <si>
    <t>前立腺癌，膀胱癌，多発性骨髄腫</t>
  </si>
  <si>
    <t>脱水症，トランスサイレチン型心アミロイドーシス，栄養障害</t>
  </si>
  <si>
    <t>子宮頚癌</t>
  </si>
  <si>
    <t>びまん性大細胞型Ｂ細胞性リンパ腫，ホジキンリンパ腫</t>
  </si>
  <si>
    <t>摂食障害，自閉症</t>
  </si>
  <si>
    <t>廃用症候群，人工股関節周囲骨折，膠原病性間質性肺炎</t>
  </si>
  <si>
    <t>発作性夜間ヘモグロビン尿症，出血性貧血</t>
  </si>
  <si>
    <t>低アルブミン血症，脱水症，トランスサイレチン型心アミロイドーシス</t>
  </si>
  <si>
    <t>びまん性大細胞型Ｂ細胞性リンパ腫，悪性リンパ腫，末梢性Ｔ細胞リンパ腫・詳細不明</t>
  </si>
  <si>
    <t>皮脂欠乏症，褥瘡・ステージＩＩ，下腿皮膚潰瘍</t>
  </si>
  <si>
    <t>前立腺癌，多発性骨髄腫，悪性胸膜中皮腫</t>
  </si>
  <si>
    <t>感染性腸炎</t>
  </si>
  <si>
    <t>真菌血症，カンジダ性敗血症，深在性真菌症</t>
  </si>
  <si>
    <t>廃用症候群，化膿性関節炎・膝関節，ＡＮＣＡ関連血管炎</t>
  </si>
  <si>
    <t>脳梗塞，アテローム血栓性脳梗塞・急性期，心原性脳塞栓症</t>
  </si>
  <si>
    <t>くも膜下出血，ＩＣ－ＰＣ動脈瘤破裂によるくも膜下出血，椎骨動脈瘤破裂によるくも膜下出血</t>
  </si>
  <si>
    <t>脊髄小脳変性症，筋萎縮性側索硬化症，正常圧水頭症</t>
  </si>
  <si>
    <t>誤嚥性肺炎，急性間質性肺炎，間質性肺炎</t>
  </si>
  <si>
    <t>心原性脳塞栓症，アテローム血栓性脳梗塞，ラクナ梗塞</t>
  </si>
  <si>
    <t>変性側弯症，腰椎すべり症，腰椎側弯症</t>
  </si>
  <si>
    <t>難聴</t>
  </si>
  <si>
    <t>くも膜下出血，くも膜下出血後遺症</t>
  </si>
  <si>
    <t>播種性血管内凝固，特発性血小板減少性紫斑病，血友病Ｂ</t>
  </si>
  <si>
    <t>誤嚥性肺炎，特発性肺線維症，特発性間質性肺炎</t>
  </si>
  <si>
    <t>びまん性大細胞型Ｂ細胞性リンパ腫，末梢性Ｔ細胞リンパ腫，濾胞性リンパ腫・グレード２</t>
  </si>
  <si>
    <t>誤嚥性肺炎，膿胸，間質性肺炎</t>
  </si>
  <si>
    <t>くも膜下出血，前交通動脈瘤破裂によるくも膜下出血，内頚動脈瘤破裂によるくも膜下出血</t>
  </si>
  <si>
    <t>肺アスペルギルス症，肺真菌症</t>
  </si>
  <si>
    <t>下肢熱傷</t>
  </si>
  <si>
    <t>前立腺癌，膵頭部癌，腎癌</t>
  </si>
  <si>
    <t>誤嚥性肺炎，慢性呼吸不全，間質性肺炎</t>
  </si>
  <si>
    <t>くも膜下出血後遺症，内頚動脈瘤破裂によるくも膜下出血，ＩＣ－ＰＣ動脈瘤破裂によるくも膜下出血</t>
  </si>
  <si>
    <t>胃瘻造設状態，下腿切断術後，人工股関節置換術後</t>
  </si>
  <si>
    <t>Ｃ型肝硬変，Ｃ型慢性肝炎</t>
  </si>
  <si>
    <t>貧血，再生不良性貧血，鉄欠乏性貧血</t>
  </si>
  <si>
    <t>脳動静脈奇形，頭蓋骨欠損</t>
  </si>
  <si>
    <t>Ｂ細胞性非ホジキンリンパ腫，末梢性Ｔ細胞リンパ腫，びまん性大細胞型Ｂ細胞性リンパ腫</t>
  </si>
  <si>
    <t>うっ血性心不全，発作性心房細動，大動脈弁狭窄症</t>
  </si>
  <si>
    <t>誤嚥性肺炎，急性呼吸不全，間質性肺炎</t>
  </si>
  <si>
    <t>びまん性大細胞型Ｂ細胞性リンパ腫，ホジキンリンパ腫，悪性リンパ腫</t>
  </si>
  <si>
    <t>脳性麻痺，四肢不全麻痺，片麻痺</t>
  </si>
  <si>
    <t>肺カンジダ症，カンジダ性敗血症，全身性カンジダ症</t>
  </si>
  <si>
    <t>脳出血後遺症，被殻出血，視床出血</t>
  </si>
  <si>
    <t>廃用症候群，人工関節周囲骨折，人工股関節周囲骨折</t>
  </si>
  <si>
    <t>脱水症，低ナトリウム血症，心アミロイドーシス</t>
  </si>
  <si>
    <t>骨髄異形成関連変化を伴う急性骨髄性白血病，急性骨髄性白血病，慢性骨髄性白血病</t>
  </si>
  <si>
    <t>前大脳動脈瘤破裂によるくも膜下出血，くも膜下出血後遺症，くも膜下出血</t>
  </si>
  <si>
    <t>誤嚥性肺炎，呼吸不全，特発性間質性肺炎</t>
  </si>
  <si>
    <t>胃瘻造設状態，気管切開術後，大腿骨人工骨頭置換術後</t>
  </si>
  <si>
    <t>急性骨髄性白血病，ＣＣＲ４陽性成人Ｔ細胞白血病リンパ腫，慢性骨髄性白血病</t>
  </si>
  <si>
    <t>1306</t>
  </si>
  <si>
    <t>腰痛症及び坐骨神経痛</t>
  </si>
  <si>
    <t>腰痛症，坐骨神経痛</t>
  </si>
  <si>
    <t>誤嚥性肺炎，膿胸，呼吸不全</t>
  </si>
  <si>
    <t>急性骨髄性白血病，骨髄異形成関連変化を伴う急性骨髄性白血病，慢性骨髄性白血病</t>
  </si>
  <si>
    <t>対麻痺</t>
  </si>
  <si>
    <t>胃瘻造設状態，人工膝関節置換術後</t>
  </si>
  <si>
    <t>廃用症候群，ＡＮＣＡ関連血管炎，横紋筋融解</t>
  </si>
  <si>
    <t>前立腺癌，多発性骨髄腫，腎盂癌</t>
  </si>
  <si>
    <t>中大脳動脈瘤破裂によるくも膜下出血，くも膜下出血後遺症</t>
  </si>
  <si>
    <t>急性骨髄性白血病，慢性骨髄性白血病，ＢＣＲ－ＡＢＬ１陽性Ｂリンパ芽球性白血病</t>
  </si>
  <si>
    <t>慢性腎不全，腎性貧血，慢性腎臓病ステージＧ５</t>
  </si>
  <si>
    <t>Ｃ型慢性肝炎，Ｃ型代償性肝硬変，Ｂ型非代償性肝硬変</t>
  </si>
  <si>
    <t>廃用症候群，足関節拘縮，人工股関節周囲骨折</t>
  </si>
  <si>
    <t>四肢麻痺，脳性麻痺，片麻痺</t>
  </si>
  <si>
    <t>中大脳動脈瘤破裂によるくも膜下出血，くも膜下出血後遺症，ＩＣ－ＰＣ動脈瘤破裂によるくも膜下出血</t>
  </si>
  <si>
    <t>術後貧血，再生不良性貧血，最重症再生不良性貧血</t>
  </si>
  <si>
    <t>アテローム血栓性脳梗塞，心原性脳塞栓症，多発性ラクナ梗塞</t>
  </si>
  <si>
    <t>急性薬物中毒</t>
  </si>
  <si>
    <t>体表面積２０－２９％の熱傷，熱傷</t>
  </si>
  <si>
    <t>内反足</t>
  </si>
  <si>
    <t>脱水症，高アンモニア血症，高カリウム血症</t>
  </si>
  <si>
    <t>慢性腎不全，腎不全，末期腎不全</t>
  </si>
  <si>
    <t>うっ血性心不全，慢性うっ血性心不全，持続性心房細動</t>
  </si>
  <si>
    <t>廃用症候群，顕微鏡的多発血管炎，外反母趾</t>
  </si>
  <si>
    <t>0909</t>
  </si>
  <si>
    <t>動脈硬化（症）</t>
  </si>
  <si>
    <t>下肢閉塞性動脈硬化症，下肢閉塞性動脈硬化症・壊疽あり</t>
  </si>
  <si>
    <t>びまん性大細胞型Ｂ細胞性リンパ腫，バーキットリンパ腫，ＣＤ２０陽性Ｂ細胞性非ホジキンリンパ腫</t>
  </si>
  <si>
    <t>くも膜下出血後遺症，くも膜下出血，中大脳動脈瘤破裂によるくも膜下出血</t>
  </si>
  <si>
    <t>脳皮質下出血，脳出血，視床出血</t>
  </si>
  <si>
    <t>0806</t>
  </si>
  <si>
    <t>その他の内耳疾患</t>
  </si>
  <si>
    <t>めまい症候群</t>
  </si>
  <si>
    <t>気管切開術後，冠動脈バイパス術後，腎移植後</t>
  </si>
  <si>
    <t>誤嚥性肺炎，間質性肺炎，急性間質性肺炎</t>
  </si>
  <si>
    <t>下肢第３度熱傷</t>
  </si>
  <si>
    <t>脱水症，栄養障害，低カリウム血症</t>
  </si>
  <si>
    <t>ＨＩＶ感染症，プリオン病</t>
  </si>
  <si>
    <t>ＩＣ－ＰＣ動脈瘤破裂によるくも膜下出血，脳底動脈瘤破裂によるくも膜下出血，椎骨動脈瘤破裂によるくも膜下出血</t>
  </si>
  <si>
    <t>廃用症候群，顕微鏡的多発血管炎，横紋筋融解</t>
  </si>
  <si>
    <t>胃瘻造設状態，気管切開術後，胆のう摘出術後</t>
  </si>
  <si>
    <t>びまん性大細胞型Ｂ細胞性リンパ腫，ホジキンリンパ腫，混合細胞型古典的ホジキンリンパ腫</t>
  </si>
  <si>
    <t>脳梗塞，ラクナ梗塞，アテローム血栓性脳梗塞・急性期</t>
  </si>
  <si>
    <t>低カリウム血症，脱水症，低ナトリウム血症</t>
  </si>
  <si>
    <t>くも膜下出血，前交通動脈瘤破裂によるくも膜下出血，ＩＣ－ＰＣ動脈瘤破裂によるくも膜下出血</t>
  </si>
  <si>
    <t>認知症，老年精神病，老年期認知症</t>
  </si>
  <si>
    <t>非小細胞肺癌，上葉肺癌，肺癌</t>
  </si>
  <si>
    <t>大腿骨頚部骨折，大腿骨転子部骨折，腰椎椎体骨折</t>
  </si>
  <si>
    <t>貧血，鉄欠乏性貧血，発作性夜間ヘモグロビン尿症</t>
  </si>
  <si>
    <t>気管切開術後，ペースメーカ植え込み後，人工膝関節置換術後</t>
  </si>
  <si>
    <t>慢性骨髄性白血病慢性期，急性骨髄性白血病，急性リンパ性白血病</t>
  </si>
  <si>
    <t>くも膜下出血後遺症，くも膜下出血，前大脳動脈瘤破裂によるくも膜下出血</t>
  </si>
  <si>
    <t>廃用症候群，リウマチ性多発筋痛，外反母趾</t>
  </si>
  <si>
    <t>不全麻痺</t>
  </si>
  <si>
    <t>前立腺癌，腎盂癌，去勢抵抗性前立腺癌</t>
  </si>
  <si>
    <t>廃用症候群，肩関節拘縮，化膿性関節炎・膝関節</t>
  </si>
  <si>
    <t>ラクナ梗塞，心原性脳塞栓症，脳梗塞</t>
  </si>
  <si>
    <t>1110</t>
  </si>
  <si>
    <t>その他の肝疾患</t>
  </si>
  <si>
    <t>肝性脳症</t>
  </si>
  <si>
    <t>脳皮質下出血，脳幹部出血，脳出血</t>
  </si>
  <si>
    <t>躁うつ病</t>
  </si>
  <si>
    <t>アルコール性肝硬変</t>
  </si>
  <si>
    <t>片麻痺，脳梗塞後の片麻痺，痙性麻痺</t>
  </si>
  <si>
    <t>廃用症候群，人工股関節周囲骨折，大腿骨頭壊死</t>
  </si>
  <si>
    <t>片麻痺，脳梗塞後の片麻痺，脳性麻痺</t>
  </si>
  <si>
    <t>鉄欠乏性貧血，貧血，再生不良性貧血</t>
  </si>
  <si>
    <t>0502</t>
  </si>
  <si>
    <t>精神作用物質使用による精神及び行動の障害</t>
  </si>
  <si>
    <t>アルコール性精神病</t>
  </si>
  <si>
    <t>胃瘻造設状態，気管切開術後，ペースメーカ植え込み後</t>
  </si>
  <si>
    <t>腹部大動脈瘤，急性大動脈解離ＳｔａｎｆｏｒｄＡ，胸部大動脈瘤</t>
  </si>
  <si>
    <t>誤嚥性肺炎，特発性間質性肺炎，特発性器質化肺炎</t>
  </si>
  <si>
    <t>ラクナ梗塞，心原性脳塞栓症，アテローム血栓性脳梗塞</t>
  </si>
  <si>
    <t>急性骨髄性白血病，慢性骨髄性白血病，ＦＬＴ３－ＩＴＤ変異陽性急性骨髄性白血病</t>
  </si>
  <si>
    <t>脱水症，低ナトリウム血症，トランスサイレチン型心アミロイドーシス</t>
  </si>
  <si>
    <t>慢性骨髄性白血病，骨髄異形成関連変化を伴う急性骨髄性白血病，急性骨髄性白血病</t>
  </si>
  <si>
    <t>播種性血管内凝固，出血傾向，アンチトロンビンＩＩＩ欠乏症</t>
  </si>
  <si>
    <t>中大脳動脈瘤破裂によるくも膜下出血，内頚動脈瘤破裂によるくも膜下出血，くも膜下出血後遺症</t>
  </si>
  <si>
    <t>廃用症候群，全身性筋萎縮，全身性強皮症</t>
  </si>
  <si>
    <t>びまん性大細胞型Ｂ細胞性リンパ腫，悪性リンパ腫，マントル細胞リンパ腫</t>
  </si>
  <si>
    <t>皮膚そう痒症，接触皮膚炎，おむつ皮膚炎</t>
  </si>
  <si>
    <t>くも膜下出血，くも膜下出血後遺症，前大脳動脈瘤破裂によるくも膜下出血</t>
  </si>
  <si>
    <t>慢性骨髄性白血病，急性骨髄性白血病，成人Ｔ細胞白血病リンパ腫</t>
  </si>
  <si>
    <t>脳梗塞後遺症，アテローム血栓性脳梗塞，心原性脳塞栓症</t>
  </si>
  <si>
    <t>痙性麻痺，四肢麻痺</t>
  </si>
  <si>
    <t>Ｃ型肝炎，Ｃ型慢性肝炎，Ｂ型肝炎</t>
  </si>
  <si>
    <t>古典的ホジキンリンパ腫，びまん性大細胞型Ｂ細胞性リンパ腫，中枢神経系原発びまん性大細胞型Ｂ細胞性リンパ腫</t>
  </si>
  <si>
    <t>廃用症候群，膝関節障害，膝関節特発性骨壊死</t>
  </si>
  <si>
    <t>四肢麻痺，片麻痺</t>
  </si>
  <si>
    <t>びまん性大細胞型Ｂ細胞性リンパ腫，悪性リンパ腫，小腸悪性リンパ腫</t>
  </si>
  <si>
    <t>誤嚥性肺炎，間質性肺炎，急性呼吸不全</t>
  </si>
  <si>
    <t>片麻痺，脳性麻痺，脳卒中後片麻痺</t>
  </si>
  <si>
    <t>片麻痺，脳性麻痺</t>
  </si>
  <si>
    <t>脱水症，低アルブミン血症，肥満症</t>
  </si>
  <si>
    <t>くも膜下出血，前交通動脈瘤破裂によるくも膜下出血，後大脳動脈瘤破裂によるくも膜下出血</t>
  </si>
  <si>
    <t>心原性脳塞栓症，アテローム血栓性脳梗塞・急性期，アテローム血栓性脳梗塞</t>
  </si>
  <si>
    <t>内頚動脈瘤破裂によるくも膜下出血，前交通動脈瘤破裂によるくも膜下出血，中大脳動脈瘤破裂によるくも膜下出血</t>
  </si>
  <si>
    <t>急性骨髄性白血病，骨髄異形成関連変化を伴う急性骨髄性白血病，成人Ｔ細胞白血病リンパ腫</t>
  </si>
  <si>
    <t>誤嚥性肺炎，びまん性間質性肺炎，間質性肺炎</t>
  </si>
  <si>
    <t>ＣＯＶＩＤ－１９，ＣＯＶＩＤ－１９肺炎</t>
  </si>
  <si>
    <t>中大脳動脈瘤破裂によるくも膜下出血，くも膜下出血，前交通動脈瘤破裂によるくも膜下出血</t>
  </si>
  <si>
    <t>急性骨髄性白血病，慢性骨髄単球性白血病</t>
  </si>
  <si>
    <t>両側性感音難聴，感音難聴</t>
  </si>
  <si>
    <t>大腿骨頚部骨折，大腿骨転子部骨折，転子間骨折</t>
  </si>
  <si>
    <t>廃用症候群，リウマチ性多発筋痛，人工股関節周囲骨折</t>
  </si>
  <si>
    <t>橋本脳症</t>
  </si>
  <si>
    <t>急性骨髄性白血病，慢性リンパ性白血病，慢性骨髄性白血病</t>
  </si>
  <si>
    <t>腰痛症，急性腰痛症</t>
  </si>
  <si>
    <t>変形性膝関節症，原発性膝関節症，両側性変形性膝関節症</t>
  </si>
  <si>
    <t>急性骨髄性白血病，慢性リンパ性白血病，慢性骨髄性白血病慢性期</t>
  </si>
  <si>
    <t>脳性麻痺，不全麻痺，トッド麻痺</t>
  </si>
  <si>
    <t>脳動脈瘤破裂，前交通動脈瘤破裂によるくも膜下出血，前大脳動脈瘤破裂によるくも膜下出血</t>
  </si>
  <si>
    <t>子宮体癌，子宮頚部腺癌，子宮頚癌</t>
  </si>
  <si>
    <t>脱水症，輸血後鉄過剰症，低ナトリウム血症</t>
  </si>
  <si>
    <t>前立腺癌，多発性骨髄腫，胆のう癌</t>
  </si>
  <si>
    <t>心原性脳塞栓症，アテローム血栓性脳梗塞・急性期，ラクナ梗塞</t>
  </si>
  <si>
    <t>侵襲性肺アスペルギルス症，肺アスペルギルス症，クリプトコッカス性髄膜炎</t>
  </si>
  <si>
    <t>くも膜下出血後遺症，くも膜下出血，ＩＣ－ＰＣ動脈瘤破裂によるくも膜下出血</t>
  </si>
  <si>
    <t>くも膜下出血，ＩＣ－ＰＣ動脈瘤破裂によるくも膜下出血</t>
  </si>
  <si>
    <t>慢性骨髄性白血病，急性骨髄性白血病，Ｐｈ陽性急性リンパ性白血病</t>
  </si>
  <si>
    <t>びまん性大細胞型Ｂ細胞性リンパ腫，悪性リンパ腫，中枢神経系原発悪性リンパ腫</t>
  </si>
  <si>
    <t>労作性狭心症，無症候性心筋虚血，狭心症</t>
  </si>
  <si>
    <t>慢性骨髄性白血病，慢性リンパ性白血病，急性骨髄性白血病</t>
  </si>
  <si>
    <t>アルコール依存症</t>
  </si>
  <si>
    <t>脳底動脈瘤破裂によるくも膜下出血，くも膜下出血，ＩＣ－ＰＣ動脈瘤破裂によるくも膜下出血</t>
  </si>
  <si>
    <t>廃用症候群，人工関節周囲骨折，全身性強皮症</t>
  </si>
  <si>
    <t>前大脳動脈瘤破裂によるくも膜下出血，前交通動脈瘤破裂によるくも膜下出血，ＩＣ－ＰＣ動脈瘤破裂によるくも膜下出血</t>
  </si>
  <si>
    <t>Ｃ型慢性肝炎，Ｂ型慢性肝炎</t>
  </si>
  <si>
    <t>脱水症，中等度栄養失調症，トランスサイレチン型心アミロイドーシス</t>
  </si>
  <si>
    <t>気管切開術後，胃瘻造設状態，腎瘻造設状態</t>
  </si>
  <si>
    <t>摂食機能障害，運動器不安定症，遷延性意識障害</t>
  </si>
  <si>
    <t>皮膚炎，皮膚そう痒症，薬疹</t>
  </si>
  <si>
    <t>生体腎移植後，人工膝関節置換術後</t>
  </si>
  <si>
    <t>侵襲性肺アスペルギルス症，足白癬</t>
  </si>
  <si>
    <t>中大脳動脈瘤破裂によるくも膜下出血，前交通動脈瘤破裂によるくも膜下出血，くも膜下出血</t>
  </si>
  <si>
    <t>廃用症候群，人工股関節周囲骨折，肩関節拘縮</t>
  </si>
  <si>
    <t>くも膜下出血，内頚動脈瘤破裂によるくも膜下出血，脳底動脈瘤破裂によるくも膜下出血</t>
  </si>
  <si>
    <t>低カリウム血症，脱水症，低アルブミン血症</t>
  </si>
  <si>
    <t>誤嚥性肺炎，特発性間質性肺炎，続発性気胸</t>
  </si>
  <si>
    <t>脳梗塞，心原性脳塞栓症，アテローム血栓性脳梗塞・急性期</t>
  </si>
  <si>
    <t>喀痰喀出困難，意識障害，運動器不安定症</t>
  </si>
  <si>
    <t>くも膜下出血後遺症，前交通動脈瘤破裂によるくも膜下出血，ＩＣ－ＰＣ動脈瘤破裂によるくも膜下出血</t>
  </si>
  <si>
    <t>腹部大動脈瘤，深部静脈血栓症，急性大動脈解離ＳｔａｎｆｏｒｄＡ</t>
  </si>
  <si>
    <t>慢性骨髄性白血病，急性リンパ性白血病，成人Ｔ細胞白血病リンパ腫・リンパ腫型</t>
  </si>
  <si>
    <t>うっ血性心不全，慢性心不全，急性心不全</t>
  </si>
  <si>
    <t>廃用症候群，人工股関節周囲骨折，皮膚筋炎性間質性肺炎</t>
  </si>
  <si>
    <t>びまん性大細胞型Ｂ細胞性リンパ腫，マントル細胞リンパ腫，混合細胞型古典的ホジキンリンパ腫</t>
  </si>
  <si>
    <t>骨髄異形成症候群，真性赤血球増加症，硬膜内髄外脊髄腫瘍</t>
  </si>
  <si>
    <t>慢性骨髄性白血病，ＣＣＲ４陽性成人Ｔ細胞白血病リンパ腫，急性骨髄性白血病</t>
  </si>
  <si>
    <t>腹部大動脈瘤，重症虚血肢，下肢急性動脈閉塞症</t>
  </si>
  <si>
    <t>アルコール性認知症</t>
  </si>
  <si>
    <t>大腿骨転子部骨折，大腿骨頚部骨折，腰椎椎体骨折</t>
  </si>
  <si>
    <t>前立腺癌，多発性骨髄腫，転移性脳腫瘍</t>
  </si>
  <si>
    <t>廃用症候群，ＡＮＣＡ関連血管炎，人工膝関節周囲骨折</t>
  </si>
  <si>
    <t>片麻痺，対麻痺，脳卒中後片麻痺</t>
  </si>
  <si>
    <t>高次脳機能障害，摂食障害，拒食症</t>
  </si>
  <si>
    <t>非定型慢性骨髄性白血病，慢性骨髄性白血病</t>
  </si>
  <si>
    <t>くも膜下出血，中大脳動脈瘤破裂によるくも膜下出血，後交通動脈瘤破裂によるくも膜下出血</t>
  </si>
  <si>
    <t>器質性精神病</t>
  </si>
  <si>
    <t>0204</t>
  </si>
  <si>
    <t>肝及び肝内胆管の悪性新生物＜腫瘍＞</t>
  </si>
  <si>
    <t>肝細胞癌，肝内胆管癌，肝癌</t>
  </si>
  <si>
    <t>遷延性意識障害，老衰，ＣＯ２ナルコーシス</t>
  </si>
  <si>
    <t>ラクナ梗塞，アテローム血栓性脳梗塞，心原性脳塞栓症</t>
  </si>
  <si>
    <t>労作性狭心症，狭心症，無症候性心筋虚血</t>
  </si>
  <si>
    <t>低ナトリウム血症，低アルブミン血症，心アミロイドーシス</t>
  </si>
  <si>
    <t>くも膜下出血，中大脳動脈瘤破裂によるくも膜下出血，内頚動脈瘤破裂によるくも膜下出血</t>
  </si>
  <si>
    <t>びまん性大細胞型Ｂ細胞性リンパ腫，高齢者ＥＢＶ陽性びまん性大細胞型Ｂ細胞性リンパ腫，マントル細胞リンパ腫</t>
  </si>
  <si>
    <t>びまん性大細胞型Ｂ細胞性リンパ腫，中枢神経系原発びまん性大細胞型Ｂ細胞性リンパ腫，血管免疫芽球性Ｔ細胞リンパ腫</t>
  </si>
  <si>
    <t>くも膜下出血後遺症，ＩＣ－ＰＣ動脈瘤破裂によるくも膜下出血，脳底動脈瘤破裂によるくも膜下出血</t>
  </si>
  <si>
    <t>Ｃ型慢性肝炎</t>
  </si>
  <si>
    <t>急性骨髄性白血病，急性前骨髄球性白血病，成人Ｔ細胞白血病リンパ腫・リンパ腫型</t>
  </si>
  <si>
    <t>脳皮質下出血，被殻出血，脳幹部出血</t>
  </si>
  <si>
    <t>慢性心不全，うっ血性心不全，慢性うっ血性心不全</t>
  </si>
  <si>
    <t>廃用症候群，横紋筋融解，大腿骨頭壊死</t>
  </si>
  <si>
    <t>変形性膝関節症，原発性膝関節症，変形性股関節症</t>
  </si>
  <si>
    <t>脳出血後遺症，小脳出血，被殻出血</t>
  </si>
  <si>
    <t>構音障害</t>
  </si>
  <si>
    <t>下肢閉塞性動脈硬化症，下肢閉塞性動脈硬化症・壊疽あり，末梢動脈硬化症・壊疽あり</t>
  </si>
  <si>
    <t>パーキンソン病，パーキンソン病Ｙａｈｒ５</t>
  </si>
  <si>
    <t>廃用症候群，肩関節拘縮，顕微鏡的多発血管炎</t>
  </si>
  <si>
    <t>うっ血性心不全，洞不全症候群，大動脈弁狭窄症</t>
  </si>
  <si>
    <t>前立腺癌，腎盂癌，食道癌</t>
  </si>
  <si>
    <t>直腸潰瘍，便秘症，絞扼性イレウス</t>
  </si>
  <si>
    <t>トランスサイレチン型心アミロイドーシス，家族性アミロイドポリニューロパチー，栄養障害</t>
  </si>
  <si>
    <t>ＢＣＲ－ＡＢＬ１陽性Ｂリンパ芽球性白血病，慢性骨髄性白血病，成人Ｔ細胞白血病リンパ腫・急性型</t>
  </si>
  <si>
    <t>腰痛症</t>
  </si>
  <si>
    <t>うっ血性心不全，洞不全症候群，発作性心房細動</t>
  </si>
  <si>
    <t>誤嚥性肺炎，慢性呼吸不全，特発性間質性肺炎</t>
  </si>
  <si>
    <t>多発性骨髄腫，膵頭部癌，胆のう癌</t>
  </si>
  <si>
    <t>筋萎縮性側索硬化症，水頭症</t>
  </si>
  <si>
    <t>ゴーシェ病，栄養障害，低ナトリウム血症</t>
  </si>
  <si>
    <t>脳梗塞，脳梗塞後遺症，アテローム血栓性脳梗塞・急性期</t>
  </si>
  <si>
    <t>膵頭部癌，食道癌，多発性骨髄腫</t>
  </si>
  <si>
    <t>廃用症候群，関節拘縮</t>
  </si>
  <si>
    <t>後交通動脈瘤破裂によるくも膜下出血，くも膜下出血後遺症</t>
  </si>
  <si>
    <t>低酸素血症</t>
  </si>
  <si>
    <t>高次脳機能障害，せん妄</t>
  </si>
  <si>
    <t>胃体部癌，胃幽門部癌，ＨＥＲ２陽性胃癌</t>
  </si>
  <si>
    <t>廃用症候群，多発性筋炎，人工股関節周囲骨折</t>
  </si>
  <si>
    <t>前立腺癌，中咽頭癌，下咽頭癌</t>
  </si>
  <si>
    <t>誤嚥性肺炎，膿胸，慢性呼吸不全</t>
  </si>
  <si>
    <t>急性骨髄性白血病，ＦＬＴ３－ＩＴＤ変異陽性急性骨髄性白血病，急性リンパ性白血病</t>
  </si>
  <si>
    <t>肺アスペルギローマ，肺アスペルギルス症</t>
  </si>
  <si>
    <t>胸部大動脈瘤，破裂性胸部大動脈瘤，胸腹部大動脈瘤</t>
  </si>
  <si>
    <t>うっ血性心不全，慢性うっ血性心不全，洞不全症候群</t>
  </si>
  <si>
    <t>廃用症候群，人工股関節周囲骨折，趾骨髄炎</t>
  </si>
  <si>
    <t>急性大動脈解離ＤｅＢａｋｅｙＩ</t>
  </si>
  <si>
    <t>末梢神経障害，レビー小体型認知症</t>
  </si>
  <si>
    <t>慢性腎不全，慢性腎臓病，急性腎前性腎不全</t>
  </si>
  <si>
    <t>輸血後鉄過剰症，低ナトリウム血症</t>
  </si>
  <si>
    <t>0908</t>
  </si>
  <si>
    <t>その他の脳血管疾患</t>
  </si>
  <si>
    <t>脳底動脈閉塞症，慢性硬膜下血腫</t>
  </si>
  <si>
    <t>大腿骨頚部骨折，転子間骨折，骨折</t>
  </si>
  <si>
    <t>うっ血性心不全，持続性心房細動，慢性うっ血性心不全</t>
  </si>
  <si>
    <t>廃用症候群，膝関節滑膜炎</t>
  </si>
  <si>
    <t>前立腺癌，原発性マクログロブリン血症，転移性肝腫瘍</t>
  </si>
  <si>
    <t>変形性膝関節症，一側性原発性膝関節症，一側性続発性股関節症</t>
  </si>
  <si>
    <t>急性前骨髄球性白血病，慢性骨髄性白血病慢性期</t>
  </si>
  <si>
    <t>腹部大動脈瘤，腹部大動脈瘤切迫破裂，急性大動脈解離ＳｔａｎｆｏｒｄＡ</t>
  </si>
  <si>
    <t>てんかん重積状態，てんかん</t>
  </si>
  <si>
    <t>Ｃ型慢性肝炎，Ｃ型肝炎</t>
  </si>
  <si>
    <t>廃用症候群，膝関節水症，顕微鏡的多発血管炎</t>
  </si>
  <si>
    <t>慢性リンパ性白血病，急性骨髄性白血病，Ｐｈ陽性急性リンパ性白血病</t>
  </si>
  <si>
    <t>外傷性くも膜下出血</t>
  </si>
  <si>
    <t>0109</t>
  </si>
  <si>
    <t>その他の感染症及び寄生虫症</t>
  </si>
  <si>
    <t>敗血症，敗血症性ショック</t>
  </si>
  <si>
    <t>大腿骨頚部骨折，大腿骨転子部骨折，胸椎圧迫骨折</t>
  </si>
  <si>
    <t>中大脳動脈瘤破裂によるくも膜下出血，くも膜下出血</t>
  </si>
  <si>
    <t>大腿骨転子部骨折，大腿骨頚部骨折，上腕骨頚部骨折</t>
  </si>
  <si>
    <t>うっ血性心不全，大動脈弁狭窄症，高度房室ブロック</t>
  </si>
  <si>
    <t>去勢抵抗性前立腺癌，前立腺癌，多発性骨髄腫</t>
  </si>
  <si>
    <t>変形性膝関節症，原発性膝関節症，変形性足関節症</t>
  </si>
  <si>
    <t>ＭＲＳＡ敗血症，敗血症</t>
  </si>
  <si>
    <t>下肢閉塞性動脈硬化症</t>
  </si>
  <si>
    <t>大腿骨転子部骨折，大腿骨頚部骨折，橈骨遠位端骨折</t>
  </si>
  <si>
    <t>多発性骨髄腫，前立腺癌，舌縁癌</t>
  </si>
  <si>
    <t>心原性脳塞栓症，血栓性脳梗塞，アテローム血栓性脳梗塞・急性期</t>
  </si>
  <si>
    <t>患者一人
当たりの
医療費(円)※</t>
    <phoneticPr fontId="4"/>
  </si>
  <si>
    <t>前年度との差分(高額レセプト 件数割合)</t>
    <rPh sb="0" eb="3">
      <t>ゼンネンド</t>
    </rPh>
    <rPh sb="5" eb="7">
      <t>サブン</t>
    </rPh>
    <rPh sb="8" eb="10">
      <t>コウガク</t>
    </rPh>
    <rPh sb="15" eb="17">
      <t>ケンスウ</t>
    </rPh>
    <rPh sb="17" eb="19">
      <t>ワリアイ</t>
    </rPh>
    <phoneticPr fontId="4"/>
  </si>
  <si>
    <t>前年度との差分(高額レセプト 医療費割合)</t>
    <rPh sb="0" eb="3">
      <t>ゼンネンド</t>
    </rPh>
    <rPh sb="5" eb="7">
      <t>サブン</t>
    </rPh>
    <rPh sb="8" eb="10">
      <t>コウガク</t>
    </rPh>
    <rPh sb="15" eb="18">
      <t>イリョウヒ</t>
    </rPh>
    <rPh sb="18" eb="20">
      <t>ワリアイ</t>
    </rPh>
    <phoneticPr fontId="4"/>
  </si>
  <si>
    <t>65歳～
69歳</t>
    <rPh sb="2" eb="3">
      <t>サイ</t>
    </rPh>
    <rPh sb="7" eb="8">
      <t>サイ</t>
    </rPh>
    <phoneticPr fontId="4"/>
  </si>
  <si>
    <t>70歳～
74歳</t>
    <rPh sb="2" eb="3">
      <t>サイ</t>
    </rPh>
    <rPh sb="7" eb="8">
      <t>サイ</t>
    </rPh>
    <phoneticPr fontId="4"/>
  </si>
  <si>
    <t>75歳～
79歳</t>
    <rPh sb="2" eb="3">
      <t>サイ</t>
    </rPh>
    <rPh sb="7" eb="8">
      <t>サイ</t>
    </rPh>
    <phoneticPr fontId="4"/>
  </si>
  <si>
    <t>80歳～
84歳</t>
    <rPh sb="2" eb="3">
      <t>サイ</t>
    </rPh>
    <rPh sb="7" eb="8">
      <t>サイ</t>
    </rPh>
    <phoneticPr fontId="4"/>
  </si>
  <si>
    <t>85歳～
89歳</t>
    <rPh sb="2" eb="3">
      <t>サイ</t>
    </rPh>
    <rPh sb="7" eb="8">
      <t>サイ</t>
    </rPh>
    <phoneticPr fontId="4"/>
  </si>
  <si>
    <t>90歳～
94歳</t>
    <rPh sb="2" eb="3">
      <t>サイ</t>
    </rPh>
    <rPh sb="7" eb="8">
      <t>サイ</t>
    </rPh>
    <phoneticPr fontId="4"/>
  </si>
  <si>
    <t>全年齢</t>
    <rPh sb="0" eb="1">
      <t>ゼン</t>
    </rPh>
    <rPh sb="1" eb="3">
      <t>ネンレイ</t>
    </rPh>
    <phoneticPr fontId="4"/>
  </si>
  <si>
    <t>全年齢</t>
    <rPh sb="0" eb="3">
      <t>ゼンネンレイ</t>
    </rPh>
    <phoneticPr fontId="4"/>
  </si>
  <si>
    <t>合計(円)</t>
    <rPh sb="0" eb="2">
      <t>ゴウケイ</t>
    </rPh>
    <phoneticPr fontId="4"/>
  </si>
  <si>
    <t>合計(人)
(実人数)</t>
    <rPh sb="0" eb="2">
      <t>ゴウケイ</t>
    </rPh>
    <rPh sb="7" eb="10">
      <t>ジツニンズウ</t>
    </rPh>
    <phoneticPr fontId="4"/>
  </si>
  <si>
    <t>合計(人)
(実人数)</t>
    <phoneticPr fontId="4"/>
  </si>
  <si>
    <t>患者割合(%)
(被保険者数に占める
割合)</t>
    <rPh sb="0" eb="2">
      <t>カンジャ</t>
    </rPh>
    <rPh sb="13" eb="14">
      <t>スウ</t>
    </rPh>
    <phoneticPr fontId="4"/>
  </si>
  <si>
    <t>患者割合(%)
(被保険者数に占める
割合)</t>
    <rPh sb="0" eb="2">
      <t>カンジャ</t>
    </rPh>
    <phoneticPr fontId="4"/>
  </si>
  <si>
    <t>被保険者
数(人)</t>
    <rPh sb="0" eb="4">
      <t>ヒホケンシャ</t>
    </rPh>
    <rPh sb="5" eb="6">
      <t>スウ</t>
    </rPh>
    <rPh sb="7" eb="8">
      <t>ニン</t>
    </rPh>
    <phoneticPr fontId="4"/>
  </si>
  <si>
    <t>合計(件)</t>
    <rPh sb="0" eb="2">
      <t>ゴウケイ</t>
    </rPh>
    <phoneticPr fontId="4"/>
  </si>
  <si>
    <t>患者割合(%)
(被保険者数に
占める割合)</t>
    <rPh sb="2" eb="4">
      <t>ワリアイ</t>
    </rPh>
    <rPh sb="9" eb="13">
      <t>ヒホケンシャ</t>
    </rPh>
    <rPh sb="13" eb="14">
      <t>スウ</t>
    </rPh>
    <rPh sb="16" eb="17">
      <t>シ</t>
    </rPh>
    <rPh sb="19" eb="21">
      <t>ワリアイ</t>
    </rPh>
    <phoneticPr fontId="4"/>
  </si>
  <si>
    <t>患者割合(%)
(被保険者数に占める
割合)</t>
    <rPh sb="2" eb="4">
      <t>ワリアイ</t>
    </rPh>
    <rPh sb="9" eb="13">
      <t>ヒホケンシャ</t>
    </rPh>
    <rPh sb="13" eb="14">
      <t>スウ</t>
    </rPh>
    <rPh sb="15" eb="16">
      <t>シ</t>
    </rPh>
    <rPh sb="19" eb="21">
      <t>ワリアイ</t>
    </rPh>
    <phoneticPr fontId="4"/>
  </si>
  <si>
    <t>患者割合(%)
(被保険者数に
占める割合)</t>
    <rPh sb="0" eb="2">
      <t>カンジャ</t>
    </rPh>
    <rPh sb="2" eb="4">
      <t>ワリアイ</t>
    </rPh>
    <rPh sb="9" eb="13">
      <t>ヒホケンシャ</t>
    </rPh>
    <rPh sb="13" eb="14">
      <t>スウ</t>
    </rPh>
    <rPh sb="16" eb="17">
      <t>シ</t>
    </rPh>
    <rPh sb="19" eb="21">
      <t>ワリアイ</t>
    </rPh>
    <phoneticPr fontId="3"/>
  </si>
  <si>
    <t>高額レセプトの医療費※</t>
    <phoneticPr fontId="4"/>
  </si>
  <si>
    <t>その他レセプトの医療費※</t>
    <phoneticPr fontId="4"/>
  </si>
  <si>
    <t>医療費全体(円)※</t>
    <phoneticPr fontId="4"/>
  </si>
  <si>
    <t>高額レセプトの医療費(円)※</t>
    <phoneticPr fontId="4"/>
  </si>
  <si>
    <t>その他レセプトの医療費(円)※</t>
    <phoneticPr fontId="4"/>
  </si>
  <si>
    <t>医療費全体
(円)※</t>
    <phoneticPr fontId="4"/>
  </si>
  <si>
    <t>高額レセプトの
医療費(円)※</t>
    <phoneticPr fontId="4"/>
  </si>
  <si>
    <t>その他レセプトの
医療費(円)※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</si>
</sst>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 "/>
    <numFmt numFmtId="178" formatCode="#,##0_ ;[Red]\-#,##0\ "/>
    <numFmt numFmtId="179" formatCode="0.0%"/>
    <numFmt numFmtId="180" formatCode="#,##0&quot;カ月合計&quot;"/>
    <numFmt numFmtId="181" formatCode="#,##0&quot;カ月平均&quot;"/>
    <numFmt numFmtId="182" formatCode="ggge&quot;年&quot;m&quot;月&quot;"/>
    <numFmt numFmtId="183" formatCode="0.00_ ;[Red]\-0.00\ "/>
    <numFmt numFmtId="184" formatCode="0.0_ ;[Red]\-0.0\ "/>
  </numFmts>
  <fonts count="53">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Ｐゴシック"/>
      <family val="2"/>
      <charset val="128"/>
    </font>
    <font>
      <sz val="11"/>
      <color rgb="FF006100"/>
      <name val="ＭＳ Ｐゴシック"/>
      <family val="2"/>
      <charset val="128"/>
    </font>
    <font>
      <sz val="11"/>
      <color rgb="FF9C0006"/>
      <name val="ＭＳ Ｐゴシック"/>
      <family val="2"/>
      <charset val="128"/>
    </font>
    <font>
      <sz val="11"/>
      <color theme="1"/>
      <name val="ＭＳ 明朝"/>
      <family val="1"/>
      <charset val="128"/>
    </font>
    <font>
      <sz val="9"/>
      <color theme="1"/>
      <name val="ＭＳ 明朝"/>
      <family val="1"/>
      <charset val="128"/>
    </font>
    <font>
      <b/>
      <sz val="8"/>
      <name val="ＭＳ 明朝"/>
      <family val="1"/>
      <charset val="128"/>
    </font>
    <font>
      <sz val="8"/>
      <color theme="1"/>
      <name val="ＭＳ 明朝"/>
      <family val="1"/>
      <charset val="128"/>
    </font>
    <font>
      <sz val="10"/>
      <name val="ＭＳ 明朝"/>
      <family val="1"/>
      <charset val="128"/>
    </font>
    <font>
      <sz val="10"/>
      <color theme="1"/>
      <name val="ＭＳ 明朝"/>
      <family val="1"/>
      <charset val="128"/>
    </font>
    <font>
      <b/>
      <sz val="9"/>
      <name val="ＭＳ 明朝"/>
      <family val="1"/>
      <charset val="128"/>
    </font>
    <font>
      <sz val="11"/>
      <name val="ＭＳ 明朝"/>
      <family val="1"/>
      <charset val="128"/>
    </font>
    <font>
      <sz val="8"/>
      <name val="ＭＳ 明朝"/>
      <family val="1"/>
      <charset val="128"/>
    </font>
    <font>
      <b/>
      <sz val="9"/>
      <color theme="1"/>
      <name val="ＭＳ 明朝"/>
      <family val="1"/>
      <charset val="128"/>
    </font>
    <font>
      <sz val="13"/>
      <color theme="1"/>
      <name val="ＭＳ 明朝"/>
      <family val="1"/>
      <charset val="128"/>
    </font>
    <font>
      <sz val="14"/>
      <color theme="1"/>
      <name val="ＭＳ 明朝"/>
      <family val="1"/>
      <charset val="128"/>
    </font>
    <font>
      <sz val="9"/>
      <name val="ＭＳ 明朝"/>
      <family val="1"/>
      <charset val="128"/>
    </font>
    <font>
      <sz val="11"/>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
      <patternFill patternType="solid">
        <fgColor rgb="FFF2F2F2"/>
        <bgColor indexed="64"/>
      </patternFill>
    </fill>
    <fill>
      <patternFill patternType="solid">
        <fgColor rgb="FFCBE0C7"/>
        <bgColor indexed="64"/>
      </patternFill>
    </fill>
  </fills>
  <borders count="113">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diagonalUp="1">
      <left style="hair">
        <color indexed="64"/>
      </left>
      <right style="thin">
        <color indexed="64"/>
      </right>
      <top style="double">
        <color indexed="64"/>
      </top>
      <bottom style="thin">
        <color indexed="64"/>
      </bottom>
      <diagonal style="hair">
        <color indexed="64"/>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hair">
        <color indexed="64"/>
      </left>
      <right/>
      <top style="thin">
        <color indexed="64"/>
      </top>
      <bottom style="thin">
        <color indexed="64"/>
      </bottom>
      <diagonal/>
    </border>
    <border diagonalUp="1">
      <left style="hair">
        <color indexed="64"/>
      </left>
      <right/>
      <top style="double">
        <color indexed="64"/>
      </top>
      <bottom style="thin">
        <color indexed="64"/>
      </bottom>
      <diagonal style="hair">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style="double">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s>
  <cellStyleXfs count="1752">
    <xf numFmtId="0" fontId="0" fillId="0" borderId="0">
      <alignment vertical="center"/>
    </xf>
    <xf numFmtId="38" fontId="1" fillId="0" borderId="0" applyFont="0" applyFill="0" applyBorder="0" applyAlignment="0" applyProtection="0">
      <alignment vertical="center"/>
    </xf>
    <xf numFmtId="0" fontId="5"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4" borderId="2"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5"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5"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5" fillId="0" borderId="0">
      <alignment vertical="center"/>
    </xf>
    <xf numFmtId="0" fontId="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9" fontId="1"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35" fillId="0" borderId="0"/>
    <xf numFmtId="0" fontId="29" fillId="7" borderId="0" applyNumberFormat="0" applyBorder="0" applyAlignment="0" applyProtection="0">
      <alignment vertical="center"/>
    </xf>
    <xf numFmtId="176" fontId="5"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36" fillId="0" borderId="0">
      <alignment vertical="center"/>
    </xf>
    <xf numFmtId="9" fontId="36" fillId="0" borderId="0" applyFont="0" applyFill="0" applyBorder="0" applyAlignment="0" applyProtection="0">
      <alignment vertical="center"/>
    </xf>
    <xf numFmtId="38" fontId="36" fillId="0" borderId="0" applyFont="0" applyFill="0" applyBorder="0" applyAlignment="0" applyProtection="0">
      <alignment vertical="center"/>
    </xf>
    <xf numFmtId="0" fontId="37" fillId="2" borderId="0" applyNumberFormat="0" applyBorder="0" applyAlignment="0" applyProtection="0">
      <alignment vertical="center"/>
    </xf>
    <xf numFmtId="0" fontId="38" fillId="3"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5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lignment vertical="center"/>
    </xf>
    <xf numFmtId="0" fontId="39" fillId="0" borderId="0" xfId="0" applyNumberFormat="1" applyFont="1" applyAlignment="1">
      <alignment vertical="center"/>
    </xf>
    <xf numFmtId="0" fontId="40" fillId="0" borderId="0" xfId="0" applyNumberFormat="1" applyFont="1">
      <alignment vertical="center"/>
    </xf>
    <xf numFmtId="0" fontId="39" fillId="0" borderId="0" xfId="0" applyFont="1">
      <alignment vertical="center"/>
    </xf>
    <xf numFmtId="0" fontId="41" fillId="0" borderId="0" xfId="2" applyNumberFormat="1" applyFont="1" applyFill="1" applyBorder="1" applyAlignment="1">
      <alignment vertical="center"/>
    </xf>
    <xf numFmtId="0" fontId="39" fillId="0" borderId="0" xfId="0" applyNumberFormat="1" applyFont="1">
      <alignment vertical="center"/>
    </xf>
    <xf numFmtId="0" fontId="42" fillId="0" borderId="0" xfId="0" applyNumberFormat="1" applyFont="1" applyAlignment="1">
      <alignment vertical="center"/>
    </xf>
    <xf numFmtId="0" fontId="42" fillId="0" borderId="0" xfId="0" applyFont="1" applyAlignment="1">
      <alignment vertical="center"/>
    </xf>
    <xf numFmtId="0" fontId="40" fillId="0" borderId="0" xfId="0" applyFont="1" applyAlignment="1">
      <alignment vertical="center"/>
    </xf>
    <xf numFmtId="0" fontId="42" fillId="0" borderId="0" xfId="0" applyFont="1">
      <alignment vertical="center"/>
    </xf>
    <xf numFmtId="181" fontId="43" fillId="27" borderId="17" xfId="2" applyNumberFormat="1" applyFont="1" applyFill="1" applyBorder="1" applyAlignment="1">
      <alignment horizontal="center" vertical="center" shrinkToFit="1"/>
    </xf>
    <xf numFmtId="180" fontId="43" fillId="27" borderId="37" xfId="2" applyNumberFormat="1" applyFont="1" applyFill="1" applyBorder="1" applyAlignment="1">
      <alignment horizontal="center" vertical="center" shrinkToFit="1"/>
    </xf>
    <xf numFmtId="0" fontId="43" fillId="0" borderId="3" xfId="2" applyNumberFormat="1" applyFont="1" applyFill="1" applyBorder="1" applyAlignment="1">
      <alignment horizontal="center" vertical="center"/>
    </xf>
    <xf numFmtId="0" fontId="43" fillId="0" borderId="20" xfId="2" applyNumberFormat="1" applyFont="1" applyFill="1" applyBorder="1" applyAlignment="1">
      <alignment horizontal="left" vertical="center"/>
    </xf>
    <xf numFmtId="0" fontId="43" fillId="0" borderId="19" xfId="2" applyNumberFormat="1" applyFont="1" applyFill="1" applyBorder="1" applyAlignment="1">
      <alignment horizontal="left" vertical="center"/>
    </xf>
    <xf numFmtId="0" fontId="43" fillId="0" borderId="22" xfId="2" applyNumberFormat="1" applyFont="1" applyFill="1" applyBorder="1" applyAlignment="1">
      <alignment horizontal="center" vertical="center"/>
    </xf>
    <xf numFmtId="0" fontId="43" fillId="0" borderId="35" xfId="2" applyNumberFormat="1" applyFont="1" applyFill="1" applyBorder="1" applyAlignment="1">
      <alignment horizontal="left" vertical="center"/>
    </xf>
    <xf numFmtId="0" fontId="43" fillId="0" borderId="20" xfId="2" applyNumberFormat="1" applyFont="1" applyFill="1" applyBorder="1" applyAlignment="1">
      <alignment horizontal="center" vertical="center"/>
    </xf>
    <xf numFmtId="0" fontId="44" fillId="0" borderId="21" xfId="0" applyNumberFormat="1" applyFont="1" applyBorder="1" applyAlignment="1">
      <alignment vertical="center"/>
    </xf>
    <xf numFmtId="0" fontId="44" fillId="0" borderId="22" xfId="0" applyNumberFormat="1" applyFont="1" applyBorder="1" applyAlignment="1">
      <alignment vertical="center"/>
    </xf>
    <xf numFmtId="0" fontId="45" fillId="0" borderId="0" xfId="2" applyNumberFormat="1" applyFont="1" applyFill="1" applyBorder="1" applyAlignment="1">
      <alignment vertical="center"/>
    </xf>
    <xf numFmtId="0" fontId="40" fillId="0" borderId="0" xfId="0" applyNumberFormat="1" applyFont="1" applyAlignment="1">
      <alignment vertical="center"/>
    </xf>
    <xf numFmtId="182" fontId="43" fillId="27" borderId="3" xfId="2" applyNumberFormat="1" applyFont="1" applyFill="1" applyBorder="1" applyAlignment="1">
      <alignment horizontal="center" vertical="center" shrinkToFit="1"/>
    </xf>
    <xf numFmtId="0" fontId="39" fillId="0" borderId="0" xfId="0" applyFont="1" applyAlignment="1">
      <alignment vertical="center"/>
    </xf>
    <xf numFmtId="0" fontId="39" fillId="0" borderId="0" xfId="0" applyFont="1" applyBorder="1">
      <alignment vertical="center"/>
    </xf>
    <xf numFmtId="0" fontId="44" fillId="0" borderId="3" xfId="1387" applyFont="1" applyFill="1" applyBorder="1">
      <alignment vertical="center"/>
    </xf>
    <xf numFmtId="179" fontId="39" fillId="0" borderId="0" xfId="1551" applyNumberFormat="1" applyFont="1" applyBorder="1" applyAlignment="1">
      <alignment horizontal="right" vertical="center" shrinkToFit="1"/>
    </xf>
    <xf numFmtId="0" fontId="44" fillId="0" borderId="3" xfId="1387" applyFont="1" applyBorder="1">
      <alignment vertical="center"/>
    </xf>
    <xf numFmtId="0" fontId="44" fillId="27" borderId="3" xfId="0" applyFont="1" applyFill="1" applyBorder="1" applyAlignment="1">
      <alignment horizontal="center" vertical="center"/>
    </xf>
    <xf numFmtId="0" fontId="44" fillId="27" borderId="18" xfId="0" applyFont="1" applyFill="1" applyBorder="1" applyAlignment="1">
      <alignment horizontal="center" vertical="center"/>
    </xf>
    <xf numFmtId="0" fontId="44" fillId="27" borderId="41" xfId="0" applyFont="1" applyFill="1" applyBorder="1" applyAlignment="1">
      <alignment horizontal="center" vertical="center"/>
    </xf>
    <xf numFmtId="0" fontId="44" fillId="27" borderId="4" xfId="0" applyFont="1" applyFill="1" applyBorder="1" applyAlignment="1">
      <alignment horizontal="center" vertical="center" wrapText="1"/>
    </xf>
    <xf numFmtId="0" fontId="44" fillId="27" borderId="41" xfId="0" applyFont="1" applyFill="1" applyBorder="1" applyAlignment="1">
      <alignment horizontal="center" vertical="center" wrapText="1"/>
    </xf>
    <xf numFmtId="0" fontId="44" fillId="0" borderId="3" xfId="0" applyFont="1" applyBorder="1" applyAlignment="1">
      <alignment horizontal="center" vertical="center" shrinkToFit="1"/>
    </xf>
    <xf numFmtId="179" fontId="44" fillId="0" borderId="4" xfId="1551" applyNumberFormat="1" applyFont="1" applyBorder="1" applyAlignment="1">
      <alignment horizontal="right" vertical="center" shrinkToFit="1"/>
    </xf>
    <xf numFmtId="179" fontId="44" fillId="0" borderId="7" xfId="1551" applyNumberFormat="1" applyFont="1" applyFill="1" applyBorder="1" applyAlignment="1">
      <alignment horizontal="right" vertical="center" shrinkToFit="1"/>
    </xf>
    <xf numFmtId="179" fontId="44" fillId="0" borderId="7" xfId="1551" applyNumberFormat="1" applyFont="1" applyBorder="1" applyAlignment="1">
      <alignment horizontal="right" vertical="center" shrinkToFit="1"/>
    </xf>
    <xf numFmtId="0" fontId="44" fillId="0" borderId="0" xfId="0" applyFont="1" applyBorder="1">
      <alignment vertical="center"/>
    </xf>
    <xf numFmtId="0" fontId="44" fillId="0" borderId="68" xfId="0" applyFont="1" applyFill="1" applyBorder="1" applyAlignment="1">
      <alignment vertical="center"/>
    </xf>
    <xf numFmtId="0" fontId="44" fillId="0" borderId="68" xfId="0" applyFont="1" applyFill="1" applyBorder="1" applyAlignment="1">
      <alignment vertical="center" wrapText="1"/>
    </xf>
    <xf numFmtId="0" fontId="44" fillId="0" borderId="0" xfId="0" applyFont="1" applyFill="1" applyBorder="1" applyAlignment="1">
      <alignment vertical="center" wrapText="1"/>
    </xf>
    <xf numFmtId="0" fontId="44" fillId="0" borderId="26" xfId="0" applyFont="1" applyFill="1" applyBorder="1">
      <alignment vertical="center"/>
    </xf>
    <xf numFmtId="0" fontId="44" fillId="0" borderId="0" xfId="0" applyFont="1" applyFill="1" applyBorder="1" applyAlignment="1">
      <alignment horizontal="center" vertical="center" wrapText="1"/>
    </xf>
    <xf numFmtId="179" fontId="44" fillId="0" borderId="0" xfId="0" applyNumberFormat="1" applyFont="1" applyFill="1" applyBorder="1">
      <alignment vertical="center"/>
    </xf>
    <xf numFmtId="0" fontId="39" fillId="0" borderId="0" xfId="0" applyFont="1" applyFill="1">
      <alignment vertical="center"/>
    </xf>
    <xf numFmtId="0" fontId="44" fillId="0" borderId="0" xfId="0" applyFont="1">
      <alignment vertical="center"/>
    </xf>
    <xf numFmtId="0" fontId="44" fillId="0" borderId="3" xfId="0" applyFont="1" applyBorder="1">
      <alignment vertical="center"/>
    </xf>
    <xf numFmtId="0" fontId="44" fillId="0" borderId="3" xfId="1387" applyFont="1" applyFill="1" applyBorder="1" applyAlignment="1">
      <alignment vertical="center"/>
    </xf>
    <xf numFmtId="0" fontId="44" fillId="0" borderId="3" xfId="1387" applyFont="1" applyBorder="1" applyAlignment="1">
      <alignment vertical="center"/>
    </xf>
    <xf numFmtId="0" fontId="43" fillId="0" borderId="3" xfId="1148" applyFont="1" applyBorder="1" applyAlignment="1" applyProtection="1">
      <alignment vertical="center"/>
      <protection locked="0"/>
    </xf>
    <xf numFmtId="0" fontId="40" fillId="0" borderId="0" xfId="0" applyFont="1">
      <alignment vertical="center"/>
    </xf>
    <xf numFmtId="0" fontId="48" fillId="0" borderId="0" xfId="0" applyFont="1">
      <alignment vertical="center"/>
    </xf>
    <xf numFmtId="0" fontId="44" fillId="27" borderId="3" xfId="0" applyFont="1" applyFill="1" applyBorder="1" applyAlignment="1">
      <alignment horizontal="center" vertical="center" wrapText="1"/>
    </xf>
    <xf numFmtId="0" fontId="44" fillId="27" borderId="26" xfId="0" applyFont="1" applyFill="1" applyBorder="1" applyAlignment="1">
      <alignment horizontal="center" vertical="center"/>
    </xf>
    <xf numFmtId="0" fontId="44" fillId="27" borderId="38" xfId="0" applyFont="1" applyFill="1" applyBorder="1" applyAlignment="1">
      <alignment horizontal="center" vertical="center"/>
    </xf>
    <xf numFmtId="0" fontId="44" fillId="0" borderId="4" xfId="0" applyFont="1" applyBorder="1" applyAlignment="1">
      <alignment horizontal="center" vertical="center"/>
    </xf>
    <xf numFmtId="0" fontId="44" fillId="0" borderId="7" xfId="0" applyFont="1" applyBorder="1" applyAlignment="1">
      <alignment horizontal="center" vertical="center"/>
    </xf>
    <xf numFmtId="179" fontId="44" fillId="0" borderId="40" xfId="1551" applyNumberFormat="1" applyFont="1" applyFill="1" applyBorder="1" applyAlignment="1">
      <alignment horizontal="right" vertical="center"/>
    </xf>
    <xf numFmtId="0" fontId="44" fillId="27" borderId="43" xfId="0" applyFont="1" applyFill="1" applyBorder="1" applyAlignment="1">
      <alignment horizontal="center" vertical="center"/>
    </xf>
    <xf numFmtId="0" fontId="44" fillId="27" borderId="66" xfId="0" applyFont="1" applyFill="1" applyBorder="1" applyAlignment="1">
      <alignment horizontal="center" vertical="center"/>
    </xf>
    <xf numFmtId="0" fontId="44" fillId="27" borderId="24" xfId="0" applyFont="1" applyFill="1" applyBorder="1" applyAlignment="1">
      <alignment horizontal="center" vertical="center"/>
    </xf>
    <xf numFmtId="0" fontId="44" fillId="0" borderId="4" xfId="0" applyFont="1" applyBorder="1" applyAlignment="1">
      <alignment horizontal="center" vertical="center" shrinkToFit="1"/>
    </xf>
    <xf numFmtId="0" fontId="39" fillId="0" borderId="0" xfId="0" applyFont="1" applyAlignment="1">
      <alignment vertical="center" shrinkToFit="1"/>
    </xf>
    <xf numFmtId="177" fontId="39" fillId="0" borderId="0" xfId="0" applyNumberFormat="1" applyFont="1">
      <alignment vertical="center"/>
    </xf>
    <xf numFmtId="0" fontId="49" fillId="0" borderId="0" xfId="0" applyFont="1">
      <alignment vertical="center"/>
    </xf>
    <xf numFmtId="0" fontId="50" fillId="0" borderId="0" xfId="0" applyFont="1">
      <alignment vertical="center"/>
    </xf>
    <xf numFmtId="0" fontId="44" fillId="0" borderId="3" xfId="0" applyFont="1" applyBorder="1" applyAlignment="1">
      <alignment horizontal="center" vertical="center"/>
    </xf>
    <xf numFmtId="0" fontId="51" fillId="0" borderId="0" xfId="0" applyFont="1" applyAlignment="1">
      <alignment vertical="center"/>
    </xf>
    <xf numFmtId="178" fontId="44" fillId="0" borderId="44" xfId="1" applyNumberFormat="1" applyFont="1" applyBorder="1" applyAlignment="1">
      <alignment horizontal="right" vertical="center" shrinkToFit="1"/>
    </xf>
    <xf numFmtId="178" fontId="44" fillId="0" borderId="42" xfId="1" applyNumberFormat="1" applyFont="1" applyBorder="1" applyAlignment="1">
      <alignment horizontal="right" vertical="center" shrinkToFit="1"/>
    </xf>
    <xf numFmtId="178" fontId="44" fillId="0" borderId="45" xfId="1" applyNumberFormat="1" applyFont="1" applyBorder="1" applyAlignment="1">
      <alignment horizontal="right" vertical="center" shrinkToFit="1"/>
    </xf>
    <xf numFmtId="178" fontId="44" fillId="0" borderId="56" xfId="1" applyNumberFormat="1" applyFont="1" applyBorder="1" applyAlignment="1">
      <alignment horizontal="right" vertical="center" shrinkToFit="1"/>
    </xf>
    <xf numFmtId="49" fontId="44" fillId="0" borderId="60" xfId="0" applyNumberFormat="1" applyFont="1" applyFill="1" applyBorder="1" applyAlignment="1">
      <alignment horizontal="center" vertical="center" shrinkToFit="1"/>
    </xf>
    <xf numFmtId="178" fontId="44" fillId="0" borderId="60" xfId="1" applyNumberFormat="1" applyFont="1" applyFill="1" applyBorder="1" applyAlignment="1">
      <alignment horizontal="right" vertical="center" shrinkToFit="1"/>
    </xf>
    <xf numFmtId="178" fontId="44" fillId="0" borderId="61" xfId="1" applyNumberFormat="1" applyFont="1" applyFill="1" applyBorder="1" applyAlignment="1">
      <alignment horizontal="right" vertical="center" shrinkToFit="1"/>
    </xf>
    <xf numFmtId="178" fontId="44" fillId="0" borderId="62" xfId="1" applyNumberFormat="1" applyFont="1" applyFill="1" applyBorder="1" applyAlignment="1">
      <alignment horizontal="right" vertical="center" shrinkToFit="1"/>
    </xf>
    <xf numFmtId="178" fontId="44" fillId="0" borderId="60" xfId="1" applyNumberFormat="1" applyFont="1" applyBorder="1" applyAlignment="1">
      <alignment horizontal="right" vertical="center" shrinkToFit="1"/>
    </xf>
    <xf numFmtId="49" fontId="44" fillId="0" borderId="42" xfId="0" applyNumberFormat="1" applyFont="1" applyFill="1" applyBorder="1" applyAlignment="1">
      <alignment horizontal="center" vertical="center" shrinkToFit="1"/>
    </xf>
    <xf numFmtId="178" fontId="44" fillId="0" borderId="42" xfId="1" applyNumberFormat="1" applyFont="1" applyFill="1" applyBorder="1" applyAlignment="1">
      <alignment horizontal="right" vertical="center" shrinkToFit="1"/>
    </xf>
    <xf numFmtId="178" fontId="44" fillId="0" borderId="49" xfId="1" applyNumberFormat="1" applyFont="1" applyFill="1" applyBorder="1" applyAlignment="1">
      <alignment horizontal="right" vertical="center" shrinkToFit="1"/>
    </xf>
    <xf numFmtId="178" fontId="44" fillId="0" borderId="50" xfId="1" applyNumberFormat="1" applyFont="1" applyFill="1" applyBorder="1" applyAlignment="1">
      <alignment horizontal="right" vertical="center" shrinkToFit="1"/>
    </xf>
    <xf numFmtId="49" fontId="44" fillId="0" borderId="45" xfId="0" applyNumberFormat="1" applyFont="1" applyFill="1" applyBorder="1" applyAlignment="1">
      <alignment horizontal="center" vertical="center" shrinkToFit="1"/>
    </xf>
    <xf numFmtId="178" fontId="44" fillId="0" borderId="45" xfId="1" applyNumberFormat="1" applyFont="1" applyFill="1" applyBorder="1" applyAlignment="1">
      <alignment horizontal="right" vertical="center" shrinkToFit="1"/>
    </xf>
    <xf numFmtId="178" fontId="44" fillId="0" borderId="52" xfId="1" applyNumberFormat="1" applyFont="1" applyFill="1" applyBorder="1" applyAlignment="1">
      <alignment horizontal="right" vertical="center" shrinkToFit="1"/>
    </xf>
    <xf numFmtId="178" fontId="44" fillId="0" borderId="53" xfId="1" applyNumberFormat="1" applyFont="1" applyFill="1" applyBorder="1" applyAlignment="1">
      <alignment horizontal="right" vertical="center" shrinkToFit="1"/>
    </xf>
    <xf numFmtId="49" fontId="44" fillId="0" borderId="44" xfId="0" applyNumberFormat="1" applyFont="1" applyFill="1" applyBorder="1" applyAlignment="1">
      <alignment horizontal="center" vertical="center" shrinkToFit="1"/>
    </xf>
    <xf numFmtId="49" fontId="44" fillId="0" borderId="56" xfId="0" applyNumberFormat="1" applyFont="1" applyFill="1" applyBorder="1" applyAlignment="1">
      <alignment horizontal="center" vertical="center" shrinkToFit="1"/>
    </xf>
    <xf numFmtId="0" fontId="39" fillId="0" borderId="0" xfId="0" applyFont="1" applyFill="1" applyBorder="1" applyAlignment="1">
      <alignment vertical="center" wrapText="1"/>
    </xf>
    <xf numFmtId="179" fontId="39" fillId="0" borderId="0" xfId="1551" applyNumberFormat="1" applyFont="1" applyFill="1" applyBorder="1" applyAlignment="1">
      <alignment horizontal="right" vertical="center" shrinkToFit="1"/>
    </xf>
    <xf numFmtId="177" fontId="46" fillId="0" borderId="0" xfId="0" applyNumberFormat="1" applyFont="1" applyFill="1" applyBorder="1" applyAlignment="1">
      <alignment horizontal="right" vertical="center"/>
    </xf>
    <xf numFmtId="0" fontId="39" fillId="0" borderId="0" xfId="0" applyFont="1" applyFill="1" applyBorder="1">
      <alignment vertical="center"/>
    </xf>
    <xf numFmtId="0" fontId="44" fillId="0" borderId="0" xfId="0" applyFont="1" applyFill="1">
      <alignment vertical="center"/>
    </xf>
    <xf numFmtId="179" fontId="44" fillId="0" borderId="3" xfId="1551" applyNumberFormat="1" applyFont="1" applyFill="1" applyBorder="1" applyAlignment="1">
      <alignment horizontal="right" vertical="center" shrinkToFit="1"/>
    </xf>
    <xf numFmtId="179" fontId="44" fillId="0" borderId="3" xfId="1" applyNumberFormat="1" applyFont="1" applyFill="1" applyBorder="1" applyAlignment="1">
      <alignment horizontal="right" vertical="center" shrinkToFit="1"/>
    </xf>
    <xf numFmtId="0" fontId="44" fillId="0" borderId="0" xfId="0" applyFont="1" applyFill="1" applyBorder="1">
      <alignment vertical="center"/>
    </xf>
    <xf numFmtId="179" fontId="44" fillId="0" borderId="38" xfId="0" applyNumberFormat="1" applyFont="1" applyFill="1" applyBorder="1" applyAlignment="1">
      <alignment horizontal="right" vertical="center"/>
    </xf>
    <xf numFmtId="0" fontId="46" fillId="0" borderId="0" xfId="0" applyNumberFormat="1" applyFont="1" applyBorder="1" applyAlignment="1">
      <alignment vertical="center"/>
    </xf>
    <xf numFmtId="0" fontId="46" fillId="0" borderId="0" xfId="0" applyNumberFormat="1" applyFont="1" applyBorder="1" applyAlignment="1">
      <alignment horizontal="left" vertical="center"/>
    </xf>
    <xf numFmtId="0" fontId="39" fillId="0" borderId="0" xfId="0" applyNumberFormat="1" applyFont="1" applyAlignment="1">
      <alignment horizontal="left" vertical="center"/>
    </xf>
    <xf numFmtId="0" fontId="49" fillId="0" borderId="0" xfId="0" applyNumberFormat="1" applyFont="1">
      <alignment vertical="center"/>
    </xf>
    <xf numFmtId="0" fontId="44" fillId="27" borderId="26" xfId="0" applyNumberFormat="1" applyFont="1" applyFill="1" applyBorder="1" applyAlignment="1">
      <alignment horizontal="center" vertical="center"/>
    </xf>
    <xf numFmtId="0" fontId="44" fillId="27" borderId="38" xfId="0" applyNumberFormat="1" applyFont="1" applyFill="1" applyBorder="1" applyAlignment="1">
      <alignment horizontal="center" vertical="center"/>
    </xf>
    <xf numFmtId="0" fontId="44" fillId="27" borderId="3" xfId="0" applyNumberFormat="1" applyFont="1" applyFill="1" applyBorder="1" applyAlignment="1">
      <alignment horizontal="center" vertical="center"/>
    </xf>
    <xf numFmtId="0" fontId="44" fillId="27" borderId="43" xfId="0" applyNumberFormat="1" applyFont="1" applyFill="1" applyBorder="1" applyAlignment="1">
      <alignment horizontal="center" vertical="center"/>
    </xf>
    <xf numFmtId="0" fontId="44" fillId="27" borderId="41" xfId="0" applyNumberFormat="1" applyFont="1" applyFill="1" applyBorder="1" applyAlignment="1">
      <alignment horizontal="center" vertical="center"/>
    </xf>
    <xf numFmtId="0" fontId="44" fillId="27" borderId="4"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46" fillId="0" borderId="0" xfId="2" applyNumberFormat="1" applyFont="1" applyFill="1" applyBorder="1" applyAlignment="1">
      <alignment horizontal="center" vertical="center" wrapText="1"/>
    </xf>
    <xf numFmtId="0" fontId="44" fillId="27" borderId="26" xfId="0" applyFont="1" applyFill="1" applyBorder="1" applyAlignment="1">
      <alignment horizontal="center" vertical="center" shrinkToFit="1"/>
    </xf>
    <xf numFmtId="178" fontId="43" fillId="0" borderId="3" xfId="2" applyNumberFormat="1" applyFont="1" applyFill="1" applyBorder="1" applyAlignment="1">
      <alignment horizontal="right" vertical="center" shrinkToFit="1"/>
    </xf>
    <xf numFmtId="178" fontId="43" fillId="0" borderId="32" xfId="2" applyNumberFormat="1" applyFont="1" applyFill="1" applyBorder="1" applyAlignment="1">
      <alignment horizontal="right" vertical="center" shrinkToFit="1"/>
    </xf>
    <xf numFmtId="178" fontId="43" fillId="0" borderId="31" xfId="2" applyNumberFormat="1" applyFont="1" applyFill="1" applyBorder="1" applyAlignment="1">
      <alignment horizontal="right" vertical="center" shrinkToFit="1"/>
    </xf>
    <xf numFmtId="179" fontId="43" fillId="0" borderId="3" xfId="1551" applyNumberFormat="1" applyFont="1" applyFill="1" applyBorder="1" applyAlignment="1">
      <alignment horizontal="right" vertical="center" shrinkToFit="1"/>
    </xf>
    <xf numFmtId="178" fontId="43" fillId="0" borderId="36" xfId="1551" applyNumberFormat="1" applyFont="1" applyFill="1" applyBorder="1" applyAlignment="1">
      <alignment horizontal="right" vertical="center" shrinkToFit="1"/>
    </xf>
    <xf numFmtId="178" fontId="43" fillId="0" borderId="22" xfId="2" applyNumberFormat="1" applyFont="1" applyFill="1" applyBorder="1" applyAlignment="1">
      <alignment horizontal="right" vertical="center" shrinkToFit="1"/>
    </xf>
    <xf numFmtId="178" fontId="43" fillId="0" borderId="34" xfId="2" applyNumberFormat="1" applyFont="1" applyFill="1" applyBorder="1" applyAlignment="1">
      <alignment horizontal="right" vertical="center" shrinkToFit="1"/>
    </xf>
    <xf numFmtId="178" fontId="43" fillId="0" borderId="33" xfId="2" applyNumberFormat="1" applyFont="1" applyFill="1" applyBorder="1" applyAlignment="1">
      <alignment horizontal="right" vertical="center" shrinkToFit="1"/>
    </xf>
    <xf numFmtId="178" fontId="43" fillId="0" borderId="3" xfId="1" applyNumberFormat="1" applyFont="1" applyFill="1" applyBorder="1" applyAlignment="1">
      <alignment horizontal="right" vertical="center" shrinkToFit="1"/>
    </xf>
    <xf numFmtId="178" fontId="43" fillId="0" borderId="32" xfId="1" applyNumberFormat="1" applyFont="1" applyFill="1" applyBorder="1" applyAlignment="1">
      <alignment horizontal="right" vertical="center" shrinkToFit="1"/>
    </xf>
    <xf numFmtId="178" fontId="43" fillId="0" borderId="31" xfId="1" applyNumberFormat="1" applyFont="1" applyFill="1" applyBorder="1" applyAlignment="1">
      <alignment horizontal="right" vertical="center" shrinkToFit="1"/>
    </xf>
    <xf numFmtId="179" fontId="43" fillId="0" borderId="30" xfId="1551" applyNumberFormat="1" applyFont="1" applyFill="1" applyBorder="1" applyAlignment="1">
      <alignment horizontal="right" vertical="center" shrinkToFit="1"/>
    </xf>
    <xf numFmtId="178" fontId="43" fillId="0" borderId="29" xfId="2" applyNumberFormat="1" applyFont="1" applyFill="1" applyBorder="1" applyAlignment="1">
      <alignment horizontal="right" vertical="center" shrinkToFit="1"/>
    </xf>
    <xf numFmtId="179" fontId="44" fillId="0" borderId="4" xfId="1551" applyNumberFormat="1" applyFont="1" applyFill="1" applyBorder="1" applyAlignment="1">
      <alignment horizontal="right" vertical="center" shrinkToFit="1"/>
    </xf>
    <xf numFmtId="178" fontId="44" fillId="0" borderId="26" xfId="1" applyNumberFormat="1" applyFont="1" applyFill="1" applyBorder="1" applyAlignment="1">
      <alignment horizontal="right" vertical="center"/>
    </xf>
    <xf numFmtId="178" fontId="44" fillId="0" borderId="38" xfId="1" applyNumberFormat="1" applyFont="1" applyFill="1" applyBorder="1" applyAlignment="1">
      <alignment horizontal="right" vertical="center"/>
    </xf>
    <xf numFmtId="179" fontId="44" fillId="0" borderId="38" xfId="1551" applyNumberFormat="1" applyFont="1" applyFill="1" applyBorder="1" applyAlignment="1">
      <alignment horizontal="right" vertical="center"/>
    </xf>
    <xf numFmtId="178" fontId="44" fillId="0" borderId="27" xfId="1" applyNumberFormat="1" applyFont="1" applyFill="1" applyBorder="1" applyAlignment="1">
      <alignment horizontal="right" vertical="center"/>
    </xf>
    <xf numFmtId="178" fontId="44" fillId="0" borderId="39" xfId="1" applyNumberFormat="1" applyFont="1" applyFill="1" applyBorder="1" applyAlignment="1">
      <alignment horizontal="right" vertical="center"/>
    </xf>
    <xf numFmtId="179" fontId="44" fillId="0" borderId="4" xfId="1" applyNumberFormat="1" applyFont="1" applyFill="1" applyBorder="1" applyAlignment="1">
      <alignment horizontal="right" vertical="center" shrinkToFit="1"/>
    </xf>
    <xf numFmtId="179" fontId="44" fillId="0" borderId="7" xfId="1" applyNumberFormat="1" applyFont="1" applyFill="1" applyBorder="1" applyAlignment="1">
      <alignment horizontal="right" vertical="center" shrinkToFit="1"/>
    </xf>
    <xf numFmtId="49" fontId="44" fillId="0" borderId="3" xfId="0" applyNumberFormat="1" applyFont="1" applyFill="1" applyBorder="1" applyAlignment="1">
      <alignment horizontal="center" vertical="center" shrinkToFit="1"/>
    </xf>
    <xf numFmtId="178" fontId="44" fillId="0" borderId="3" xfId="1" applyNumberFormat="1" applyFont="1" applyFill="1" applyBorder="1" applyAlignment="1">
      <alignment horizontal="right" vertical="center" shrinkToFit="1"/>
    </xf>
    <xf numFmtId="178" fontId="44" fillId="0" borderId="26" xfId="1" applyNumberFormat="1" applyFont="1" applyFill="1" applyBorder="1" applyAlignment="1">
      <alignment horizontal="right" vertical="center" shrinkToFit="1"/>
    </xf>
    <xf numFmtId="178" fontId="44" fillId="0" borderId="38" xfId="1" applyNumberFormat="1" applyFont="1" applyFill="1" applyBorder="1" applyAlignment="1">
      <alignment horizontal="right" vertical="center" shrinkToFit="1"/>
    </xf>
    <xf numFmtId="178" fontId="44" fillId="0" borderId="44" xfId="1" applyNumberFormat="1" applyFont="1" applyFill="1" applyBorder="1" applyAlignment="1">
      <alignment horizontal="right" vertical="center" shrinkToFit="1"/>
    </xf>
    <xf numFmtId="178" fontId="44" fillId="0" borderId="46" xfId="1" applyNumberFormat="1" applyFont="1" applyFill="1" applyBorder="1" applyAlignment="1">
      <alignment horizontal="right" vertical="center" shrinkToFit="1"/>
    </xf>
    <xf numFmtId="178" fontId="44" fillId="0" borderId="47" xfId="1" applyNumberFormat="1" applyFont="1" applyFill="1" applyBorder="1" applyAlignment="1">
      <alignment horizontal="right" vertical="center" shrinkToFit="1"/>
    </xf>
    <xf numFmtId="178" fontId="44" fillId="0" borderId="56" xfId="1" applyNumberFormat="1" applyFont="1" applyFill="1" applyBorder="1" applyAlignment="1">
      <alignment horizontal="right" vertical="center" shrinkToFit="1"/>
    </xf>
    <xf numFmtId="178" fontId="44" fillId="0" borderId="57" xfId="1" applyNumberFormat="1" applyFont="1" applyFill="1" applyBorder="1" applyAlignment="1">
      <alignment horizontal="right" vertical="center" shrinkToFit="1"/>
    </xf>
    <xf numFmtId="178" fontId="44" fillId="0" borderId="58" xfId="1" applyNumberFormat="1" applyFont="1" applyFill="1" applyBorder="1" applyAlignment="1">
      <alignment horizontal="right" vertical="center" shrinkToFit="1"/>
    </xf>
    <xf numFmtId="0" fontId="39" fillId="0" borderId="71" xfId="0" applyFont="1" applyBorder="1">
      <alignment vertical="center"/>
    </xf>
    <xf numFmtId="0" fontId="39" fillId="0" borderId="72" xfId="0" applyFont="1" applyBorder="1">
      <alignment vertical="center"/>
    </xf>
    <xf numFmtId="0" fontId="39" fillId="0" borderId="73" xfId="0" applyFont="1" applyBorder="1">
      <alignment vertical="center"/>
    </xf>
    <xf numFmtId="0" fontId="39" fillId="0" borderId="74" xfId="0" applyFont="1" applyBorder="1">
      <alignment vertical="center"/>
    </xf>
    <xf numFmtId="0" fontId="39" fillId="28" borderId="3" xfId="0" applyFont="1" applyFill="1" applyBorder="1">
      <alignment vertical="center"/>
    </xf>
    <xf numFmtId="179" fontId="39" fillId="0" borderId="0" xfId="1551" applyNumberFormat="1" applyFont="1" applyBorder="1">
      <alignment vertical="center"/>
    </xf>
    <xf numFmtId="0" fontId="39" fillId="0" borderId="0" xfId="0" applyFont="1" applyBorder="1" applyAlignment="1">
      <alignment vertical="center"/>
    </xf>
    <xf numFmtId="179" fontId="39" fillId="0" borderId="0" xfId="1551" applyNumberFormat="1" applyFont="1" applyBorder="1" applyAlignment="1">
      <alignment vertical="center"/>
    </xf>
    <xf numFmtId="0" fontId="39" fillId="0" borderId="75" xfId="0" applyFont="1" applyBorder="1" applyAlignment="1">
      <alignment vertical="center"/>
    </xf>
    <xf numFmtId="0" fontId="39" fillId="29" borderId="3" xfId="0" applyFont="1" applyFill="1" applyBorder="1">
      <alignment vertical="center"/>
    </xf>
    <xf numFmtId="0" fontId="39" fillId="30" borderId="3" xfId="0" applyFont="1" applyFill="1" applyBorder="1">
      <alignment vertical="center"/>
    </xf>
    <xf numFmtId="0" fontId="39" fillId="31" borderId="3" xfId="0" applyFont="1" applyFill="1" applyBorder="1">
      <alignment vertical="center"/>
    </xf>
    <xf numFmtId="0" fontId="39" fillId="32" borderId="3" xfId="0" applyFont="1" applyFill="1" applyBorder="1">
      <alignment vertical="center"/>
    </xf>
    <xf numFmtId="0" fontId="39" fillId="0" borderId="76" xfId="0" applyFont="1" applyBorder="1">
      <alignment vertical="center"/>
    </xf>
    <xf numFmtId="0" fontId="39" fillId="0" borderId="77" xfId="0" applyFont="1" applyBorder="1">
      <alignment vertical="center"/>
    </xf>
    <xf numFmtId="0" fontId="39" fillId="0" borderId="78" xfId="0" applyFont="1" applyBorder="1" applyAlignment="1">
      <alignment vertical="center"/>
    </xf>
    <xf numFmtId="0" fontId="39" fillId="0" borderId="75" xfId="0" applyFont="1" applyBorder="1">
      <alignment vertical="center"/>
    </xf>
    <xf numFmtId="0" fontId="39" fillId="0" borderId="78" xfId="0" applyFont="1" applyBorder="1">
      <alignment vertical="center"/>
    </xf>
    <xf numFmtId="0" fontId="40" fillId="0" borderId="0" xfId="0" applyFont="1" applyAlignment="1">
      <alignment vertical="center" shrinkToFit="1"/>
    </xf>
    <xf numFmtId="178" fontId="44" fillId="0" borderId="27" xfId="1" applyNumberFormat="1" applyFont="1" applyFill="1" applyBorder="1" applyAlignment="1">
      <alignment horizontal="right" vertical="center" shrinkToFit="1"/>
    </xf>
    <xf numFmtId="0" fontId="44" fillId="27" borderId="20" xfId="0" applyFont="1" applyFill="1" applyBorder="1" applyAlignment="1">
      <alignment horizontal="center" vertical="center" wrapText="1"/>
    </xf>
    <xf numFmtId="179" fontId="44" fillId="0" borderId="79" xfId="1551" applyNumberFormat="1" applyFont="1" applyFill="1" applyBorder="1" applyAlignment="1">
      <alignment horizontal="right" vertical="center"/>
    </xf>
    <xf numFmtId="179" fontId="44" fillId="0" borderId="80" xfId="1551" applyNumberFormat="1" applyFont="1" applyFill="1" applyBorder="1" applyAlignment="1">
      <alignment horizontal="right" vertical="center"/>
    </xf>
    <xf numFmtId="0" fontId="44" fillId="27" borderId="79" xfId="0" applyFont="1" applyFill="1" applyBorder="1" applyAlignment="1">
      <alignment horizontal="center" vertical="center"/>
    </xf>
    <xf numFmtId="0" fontId="42" fillId="27" borderId="38" xfId="0" applyFont="1" applyFill="1" applyBorder="1" applyAlignment="1">
      <alignment horizontal="center" vertical="center" wrapText="1"/>
    </xf>
    <xf numFmtId="0" fontId="44" fillId="27" borderId="26" xfId="0" applyFont="1" applyFill="1" applyBorder="1" applyAlignment="1">
      <alignment horizontal="center" vertical="center" wrapText="1"/>
    </xf>
    <xf numFmtId="179" fontId="44" fillId="0" borderId="23" xfId="1551" applyNumberFormat="1" applyFont="1" applyFill="1" applyBorder="1" applyAlignment="1">
      <alignment horizontal="right" vertical="center" shrinkToFit="1"/>
    </xf>
    <xf numFmtId="179" fontId="44" fillId="0" borderId="5" xfId="1551" applyNumberFormat="1" applyFont="1" applyFill="1" applyBorder="1" applyAlignment="1">
      <alignment horizontal="right" vertical="center" shrinkToFit="1"/>
    </xf>
    <xf numFmtId="179" fontId="50" fillId="0" borderId="0" xfId="1551" applyNumberFormat="1" applyFont="1">
      <alignment vertical="center"/>
    </xf>
    <xf numFmtId="178" fontId="39" fillId="0" borderId="0" xfId="0" applyNumberFormat="1" applyFont="1">
      <alignment vertical="center"/>
    </xf>
    <xf numFmtId="178" fontId="44" fillId="0" borderId="23" xfId="1387" applyNumberFormat="1" applyFont="1" applyFill="1" applyBorder="1" applyAlignment="1">
      <alignment horizontal="right" vertical="center" shrinkToFit="1"/>
    </xf>
    <xf numFmtId="0" fontId="44" fillId="0" borderId="3" xfId="0" applyFont="1" applyBorder="1" applyAlignment="1">
      <alignment horizontal="center" vertical="center" wrapText="1"/>
    </xf>
    <xf numFmtId="178" fontId="44" fillId="0" borderId="84" xfId="1" applyNumberFormat="1" applyFont="1" applyBorder="1" applyAlignment="1">
      <alignment horizontal="right" vertical="center" shrinkToFit="1"/>
    </xf>
    <xf numFmtId="178" fontId="44" fillId="0" borderId="85" xfId="1" applyNumberFormat="1" applyFont="1" applyBorder="1" applyAlignment="1">
      <alignment horizontal="right" vertical="center" shrinkToFit="1"/>
    </xf>
    <xf numFmtId="178" fontId="44" fillId="0" borderId="86" xfId="1" applyNumberFormat="1" applyFont="1" applyBorder="1" applyAlignment="1">
      <alignment horizontal="right" vertical="center" shrinkToFit="1"/>
    </xf>
    <xf numFmtId="178" fontId="44" fillId="0" borderId="87" xfId="1" applyNumberFormat="1" applyFont="1" applyBorder="1" applyAlignment="1">
      <alignment horizontal="right" vertical="center" shrinkToFit="1"/>
    </xf>
    <xf numFmtId="178" fontId="44" fillId="0" borderId="88" xfId="1" applyNumberFormat="1" applyFont="1" applyFill="1" applyBorder="1" applyAlignment="1">
      <alignment horizontal="right" vertical="center" shrinkToFit="1"/>
    </xf>
    <xf numFmtId="178" fontId="44" fillId="0" borderId="85" xfId="1" applyNumberFormat="1" applyFont="1" applyFill="1" applyBorder="1" applyAlignment="1">
      <alignment horizontal="right" vertical="center" shrinkToFit="1"/>
    </xf>
    <xf numFmtId="178" fontId="44" fillId="0" borderId="86" xfId="1" applyNumberFormat="1" applyFont="1" applyFill="1" applyBorder="1" applyAlignment="1">
      <alignment horizontal="right" vertical="center" shrinkToFit="1"/>
    </xf>
    <xf numFmtId="179" fontId="44" fillId="0" borderId="48" xfId="1551" applyNumberFormat="1" applyFont="1" applyBorder="1" applyAlignment="1">
      <alignment horizontal="right" vertical="center" shrinkToFit="1"/>
    </xf>
    <xf numFmtId="179" fontId="44" fillId="0" borderId="51" xfId="1551" applyNumberFormat="1" applyFont="1" applyBorder="1" applyAlignment="1">
      <alignment horizontal="right" vertical="center" shrinkToFit="1"/>
    </xf>
    <xf numFmtId="179" fontId="44" fillId="0" borderId="54" xfId="1551" applyNumberFormat="1" applyFont="1" applyBorder="1" applyAlignment="1">
      <alignment horizontal="right" vertical="center" shrinkToFit="1"/>
    </xf>
    <xf numFmtId="179" fontId="44" fillId="0" borderId="59" xfId="1551" applyNumberFormat="1" applyFont="1" applyBorder="1" applyAlignment="1">
      <alignment horizontal="right" vertical="center" shrinkToFit="1"/>
    </xf>
    <xf numFmtId="179" fontId="44" fillId="0" borderId="63" xfId="1551" applyNumberFormat="1" applyFont="1" applyFill="1" applyBorder="1" applyAlignment="1">
      <alignment horizontal="right" vertical="center" shrinkToFit="1"/>
    </xf>
    <xf numFmtId="179" fontId="44" fillId="0" borderId="51" xfId="1551" applyNumberFormat="1" applyFont="1" applyFill="1" applyBorder="1" applyAlignment="1">
      <alignment horizontal="right" vertical="center" shrinkToFit="1"/>
    </xf>
    <xf numFmtId="179" fontId="44" fillId="0" borderId="54" xfId="1551" applyNumberFormat="1" applyFont="1" applyFill="1" applyBorder="1" applyAlignment="1">
      <alignment horizontal="right" vertical="center" shrinkToFit="1"/>
    </xf>
    <xf numFmtId="178" fontId="44" fillId="0" borderId="88" xfId="1" applyNumberFormat="1" applyFont="1" applyBorder="1" applyAlignment="1">
      <alignment horizontal="right" vertical="center" shrinkToFit="1"/>
    </xf>
    <xf numFmtId="179" fontId="44" fillId="0" borderId="63" xfId="1551" applyNumberFormat="1" applyFont="1" applyBorder="1" applyAlignment="1">
      <alignment horizontal="right" vertical="center" shrinkToFit="1"/>
    </xf>
    <xf numFmtId="178" fontId="44" fillId="0" borderId="84" xfId="1" applyNumberFormat="1" applyFont="1" applyFill="1" applyBorder="1" applyAlignment="1">
      <alignment horizontal="right" vertical="center" shrinkToFit="1"/>
    </xf>
    <xf numFmtId="0" fontId="44" fillId="27" borderId="3" xfId="0" applyFont="1" applyFill="1" applyBorder="1" applyAlignment="1">
      <alignment horizontal="center" vertical="center"/>
    </xf>
    <xf numFmtId="178" fontId="44" fillId="0" borderId="23" xfId="0" applyNumberFormat="1" applyFont="1" applyBorder="1" applyAlignment="1">
      <alignment horizontal="right" vertical="center"/>
    </xf>
    <xf numFmtId="178" fontId="44" fillId="0" borderId="5" xfId="0" applyNumberFormat="1" applyFont="1" applyBorder="1" applyAlignment="1">
      <alignment horizontal="right" vertical="center"/>
    </xf>
    <xf numFmtId="179" fontId="44" fillId="0" borderId="39" xfId="1551" applyNumberFormat="1" applyFont="1" applyFill="1" applyBorder="1" applyAlignment="1">
      <alignment horizontal="right" vertical="center"/>
    </xf>
    <xf numFmtId="178" fontId="44" fillId="0" borderId="7" xfId="0" applyNumberFormat="1" applyFont="1" applyFill="1" applyBorder="1" applyAlignment="1">
      <alignment horizontal="right" vertical="center" shrinkToFit="1"/>
    </xf>
    <xf numFmtId="178" fontId="44" fillId="0" borderId="3" xfId="0" applyNumberFormat="1" applyFont="1" applyBorder="1" applyAlignment="1">
      <alignment horizontal="right" vertical="center"/>
    </xf>
    <xf numFmtId="179" fontId="44" fillId="0" borderId="3" xfId="1551" applyNumberFormat="1" applyFont="1" applyBorder="1" applyAlignment="1">
      <alignment horizontal="right" vertical="center"/>
    </xf>
    <xf numFmtId="0" fontId="44" fillId="0" borderId="0" xfId="0" applyFont="1" applyBorder="1" applyAlignment="1">
      <alignment horizontal="center" vertical="center"/>
    </xf>
    <xf numFmtId="0" fontId="43" fillId="0" borderId="0" xfId="2" applyNumberFormat="1" applyFont="1" applyFill="1" applyBorder="1" applyAlignment="1">
      <alignment horizontal="center" vertical="center" wrapText="1"/>
    </xf>
    <xf numFmtId="179" fontId="44" fillId="0" borderId="0" xfId="1551" applyNumberFormat="1" applyFont="1" applyBorder="1" applyAlignment="1">
      <alignment horizontal="right" vertical="center" shrinkToFit="1"/>
    </xf>
    <xf numFmtId="0" fontId="43" fillId="0" borderId="20" xfId="2" applyNumberFormat="1" applyFont="1" applyFill="1" applyBorder="1" applyAlignment="1">
      <alignment vertical="center"/>
    </xf>
    <xf numFmtId="0" fontId="47" fillId="0" borderId="20" xfId="2" applyNumberFormat="1" applyFont="1" applyFill="1" applyBorder="1" applyAlignment="1">
      <alignment vertical="center"/>
    </xf>
    <xf numFmtId="0" fontId="43" fillId="0" borderId="28" xfId="2" applyNumberFormat="1" applyFont="1" applyFill="1" applyBorder="1" applyAlignment="1">
      <alignment vertical="center"/>
    </xf>
    <xf numFmtId="0" fontId="43" fillId="0" borderId="3" xfId="2" applyNumberFormat="1" applyFont="1" applyFill="1" applyBorder="1" applyAlignment="1">
      <alignment vertical="center"/>
    </xf>
    <xf numFmtId="0" fontId="44" fillId="0" borderId="3" xfId="0" applyFont="1" applyFill="1" applyBorder="1" applyAlignment="1">
      <alignment horizontal="center" vertical="center" wrapText="1"/>
    </xf>
    <xf numFmtId="178" fontId="44" fillId="0" borderId="3" xfId="0" applyNumberFormat="1" applyFont="1" applyFill="1" applyBorder="1" applyAlignment="1">
      <alignment horizontal="right" vertical="center"/>
    </xf>
    <xf numFmtId="178" fontId="44" fillId="0" borderId="3" xfId="1" applyNumberFormat="1" applyFont="1" applyFill="1" applyBorder="1" applyAlignment="1">
      <alignment horizontal="right" vertical="center"/>
    </xf>
    <xf numFmtId="178" fontId="44" fillId="0" borderId="7" xfId="1" applyNumberFormat="1" applyFont="1" applyFill="1" applyBorder="1" applyAlignment="1">
      <alignment horizontal="right" vertical="center" shrinkToFit="1"/>
    </xf>
    <xf numFmtId="178" fontId="44" fillId="0" borderId="4" xfId="1" applyNumberFormat="1" applyFont="1" applyBorder="1" applyAlignment="1">
      <alignment horizontal="right" vertical="center" shrinkToFit="1"/>
    </xf>
    <xf numFmtId="178" fontId="44" fillId="0" borderId="4" xfId="1" applyNumberFormat="1" applyFont="1" applyFill="1" applyBorder="1" applyAlignment="1">
      <alignment horizontal="right" vertical="center" shrinkToFit="1"/>
    </xf>
    <xf numFmtId="178" fontId="44" fillId="0" borderId="4" xfId="0" applyNumberFormat="1" applyFont="1" applyFill="1" applyBorder="1" applyAlignment="1">
      <alignment horizontal="right" vertical="center" shrinkToFit="1"/>
    </xf>
    <xf numFmtId="178" fontId="44" fillId="0" borderId="26" xfId="0" applyNumberFormat="1" applyFont="1" applyFill="1" applyBorder="1" applyAlignment="1">
      <alignment horizontal="right" vertical="center" shrinkToFit="1"/>
    </xf>
    <xf numFmtId="178" fontId="44" fillId="0" borderId="67" xfId="0" applyNumberFormat="1" applyFont="1" applyFill="1" applyBorder="1" applyAlignment="1">
      <alignment horizontal="right" vertical="center" shrinkToFit="1"/>
    </xf>
    <xf numFmtId="178" fontId="44" fillId="0" borderId="43" xfId="0" applyNumberFormat="1" applyFont="1" applyFill="1" applyBorder="1" applyAlignment="1">
      <alignment horizontal="right" vertical="center" shrinkToFit="1"/>
    </xf>
    <xf numFmtId="178" fontId="44" fillId="0" borderId="66" xfId="0" applyNumberFormat="1" applyFont="1" applyFill="1" applyBorder="1" applyAlignment="1">
      <alignment horizontal="right" vertical="center" shrinkToFit="1"/>
    </xf>
    <xf numFmtId="178" fontId="44" fillId="0" borderId="27" xfId="0" applyNumberFormat="1" applyFont="1" applyFill="1" applyBorder="1" applyAlignment="1">
      <alignment horizontal="right" vertical="center" shrinkToFit="1"/>
    </xf>
    <xf numFmtId="178" fontId="44" fillId="0" borderId="39" xfId="0" applyNumberFormat="1" applyFont="1" applyFill="1" applyBorder="1" applyAlignment="1">
      <alignment horizontal="right" vertical="center" shrinkToFit="1"/>
    </xf>
    <xf numFmtId="178" fontId="44" fillId="0" borderId="69" xfId="0" applyNumberFormat="1" applyFont="1" applyFill="1" applyBorder="1" applyAlignment="1">
      <alignment horizontal="right" vertical="center" shrinkToFit="1"/>
    </xf>
    <xf numFmtId="0" fontId="44" fillId="0" borderId="3" xfId="0" applyNumberFormat="1" applyFont="1" applyFill="1" applyBorder="1" applyAlignment="1">
      <alignment vertical="center" wrapText="1"/>
    </xf>
    <xf numFmtId="0" fontId="44" fillId="0" borderId="44" xfId="0" applyNumberFormat="1" applyFont="1" applyFill="1" applyBorder="1" applyAlignment="1">
      <alignment vertical="center" wrapText="1"/>
    </xf>
    <xf numFmtId="0" fontId="44" fillId="0" borderId="42" xfId="0" applyNumberFormat="1" applyFont="1" applyFill="1" applyBorder="1" applyAlignment="1">
      <alignment vertical="center" wrapText="1"/>
    </xf>
    <xf numFmtId="0" fontId="44" fillId="0" borderId="45" xfId="0" applyNumberFormat="1" applyFont="1" applyFill="1" applyBorder="1" applyAlignment="1">
      <alignment vertical="center" wrapText="1"/>
    </xf>
    <xf numFmtId="0" fontId="44" fillId="0" borderId="56" xfId="0" applyNumberFormat="1" applyFont="1" applyFill="1" applyBorder="1" applyAlignment="1">
      <alignment vertical="center" wrapText="1"/>
    </xf>
    <xf numFmtId="0" fontId="44" fillId="0" borderId="60" xfId="0" applyNumberFormat="1" applyFont="1" applyFill="1" applyBorder="1" applyAlignment="1">
      <alignment vertical="center" wrapText="1"/>
    </xf>
    <xf numFmtId="178" fontId="39" fillId="0" borderId="0" xfId="0" applyNumberFormat="1" applyFont="1" applyFill="1">
      <alignment vertical="center"/>
    </xf>
    <xf numFmtId="0" fontId="39" fillId="0" borderId="0" xfId="0" applyFont="1" applyFill="1" applyAlignment="1">
      <alignment vertical="center"/>
    </xf>
    <xf numFmtId="0" fontId="44" fillId="0" borderId="4" xfId="0" applyFont="1" applyFill="1" applyBorder="1" applyAlignment="1">
      <alignment horizontal="center" vertical="center" shrinkToFit="1"/>
    </xf>
    <xf numFmtId="0" fontId="43" fillId="0" borderId="3" xfId="1148" applyFont="1" applyFill="1" applyBorder="1" applyAlignment="1" applyProtection="1">
      <alignment vertical="center"/>
      <protection locked="0"/>
    </xf>
    <xf numFmtId="0" fontId="39" fillId="0" borderId="28" xfId="0" applyFont="1" applyFill="1" applyBorder="1">
      <alignment vertical="center"/>
    </xf>
    <xf numFmtId="178" fontId="43" fillId="0" borderId="23" xfId="1148" applyNumberFormat="1" applyFont="1" applyFill="1" applyBorder="1" applyAlignment="1" applyProtection="1">
      <alignment horizontal="right" vertical="center" shrinkToFit="1"/>
      <protection locked="0"/>
    </xf>
    <xf numFmtId="177" fontId="39" fillId="0" borderId="0" xfId="0" applyNumberFormat="1" applyFont="1" applyFill="1">
      <alignment vertical="center"/>
    </xf>
    <xf numFmtId="0" fontId="44" fillId="33" borderId="43" xfId="0" applyFont="1" applyFill="1" applyBorder="1" applyAlignment="1">
      <alignment horizontal="center" vertical="center"/>
    </xf>
    <xf numFmtId="0" fontId="44" fillId="33" borderId="66"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24"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41" xfId="0" applyFont="1" applyFill="1" applyBorder="1" applyAlignment="1">
      <alignment horizontal="center" vertical="center" wrapText="1"/>
    </xf>
    <xf numFmtId="0" fontId="44" fillId="33" borderId="3" xfId="0" applyFont="1" applyFill="1" applyBorder="1" applyAlignment="1">
      <alignment horizontal="center" vertical="center" wrapText="1"/>
    </xf>
    <xf numFmtId="0" fontId="44" fillId="33" borderId="26" xfId="0" applyFont="1" applyFill="1" applyBorder="1" applyAlignment="1">
      <alignment horizontal="center" vertical="center"/>
    </xf>
    <xf numFmtId="0" fontId="44" fillId="33" borderId="38" xfId="0" applyFont="1" applyFill="1" applyBorder="1" applyAlignment="1">
      <alignment horizontal="center" vertical="center"/>
    </xf>
    <xf numFmtId="10" fontId="39" fillId="0" borderId="0" xfId="1551" applyNumberFormat="1" applyFont="1" applyBorder="1">
      <alignment vertical="center"/>
    </xf>
    <xf numFmtId="10" fontId="39" fillId="0" borderId="0" xfId="1551" applyNumberFormat="1" applyFont="1" applyBorder="1" applyAlignment="1">
      <alignment vertical="center"/>
    </xf>
    <xf numFmtId="10" fontId="44" fillId="0" borderId="4" xfId="1551" applyNumberFormat="1" applyFont="1" applyFill="1" applyBorder="1" applyAlignment="1">
      <alignment horizontal="right" vertical="center" shrinkToFit="1"/>
    </xf>
    <xf numFmtId="10" fontId="44" fillId="0" borderId="7" xfId="1551" applyNumberFormat="1" applyFont="1" applyFill="1" applyBorder="1" applyAlignment="1">
      <alignment horizontal="right" vertical="center" shrinkToFit="1"/>
    </xf>
    <xf numFmtId="10" fontId="43" fillId="0" borderId="3" xfId="1551" applyNumberFormat="1" applyFont="1" applyFill="1" applyBorder="1" applyAlignment="1">
      <alignment horizontal="right" vertical="center" shrinkToFit="1"/>
    </xf>
    <xf numFmtId="10" fontId="43" fillId="0" borderId="32" xfId="1551" applyNumberFormat="1" applyFont="1" applyFill="1" applyBorder="1" applyAlignment="1">
      <alignment horizontal="right" vertical="center" shrinkToFit="1"/>
    </xf>
    <xf numFmtId="0" fontId="39" fillId="0" borderId="24" xfId="0" applyFont="1" applyBorder="1">
      <alignment vertical="center"/>
    </xf>
    <xf numFmtId="0" fontId="39" fillId="0" borderId="24" xfId="0" applyFont="1" applyFill="1" applyBorder="1">
      <alignment vertical="center"/>
    </xf>
    <xf numFmtId="10" fontId="44" fillId="0" borderId="3" xfId="1551" applyNumberFormat="1" applyFont="1" applyFill="1" applyBorder="1" applyAlignment="1">
      <alignment horizontal="right" vertical="center" shrinkToFit="1"/>
    </xf>
    <xf numFmtId="10" fontId="44" fillId="0" borderId="38" xfId="0" applyNumberFormat="1" applyFont="1" applyFill="1" applyBorder="1" applyAlignment="1">
      <alignment horizontal="right" vertical="center"/>
    </xf>
    <xf numFmtId="10" fontId="44" fillId="0" borderId="79" xfId="0" applyNumberFormat="1" applyFont="1" applyFill="1" applyBorder="1" applyAlignment="1">
      <alignment horizontal="right" vertical="center"/>
    </xf>
    <xf numFmtId="0" fontId="44" fillId="33" borderId="20" xfId="0" applyFont="1" applyFill="1" applyBorder="1" applyAlignment="1">
      <alignment horizontal="center" vertical="center"/>
    </xf>
    <xf numFmtId="49" fontId="44" fillId="0" borderId="93" xfId="0" applyNumberFormat="1" applyFont="1" applyFill="1" applyBorder="1" applyAlignment="1">
      <alignment horizontal="center" vertical="center" shrinkToFit="1"/>
    </xf>
    <xf numFmtId="0" fontId="44" fillId="0" borderId="93" xfId="0" applyNumberFormat="1" applyFont="1" applyFill="1" applyBorder="1" applyAlignment="1">
      <alignment vertical="center" wrapText="1"/>
    </xf>
    <xf numFmtId="178" fontId="44" fillId="0" borderId="96" xfId="1" applyNumberFormat="1" applyFont="1" applyBorder="1" applyAlignment="1">
      <alignment horizontal="right" vertical="center" shrinkToFit="1"/>
    </xf>
    <xf numFmtId="179" fontId="44" fillId="0" borderId="97" xfId="1551" applyNumberFormat="1" applyFont="1" applyBorder="1" applyAlignment="1">
      <alignment horizontal="right" vertical="center" shrinkToFit="1"/>
    </xf>
    <xf numFmtId="0" fontId="43" fillId="0" borderId="0" xfId="2" applyNumberFormat="1" applyFont="1" applyFill="1" applyBorder="1" applyAlignment="1">
      <alignment vertical="center"/>
    </xf>
    <xf numFmtId="178" fontId="44" fillId="0" borderId="28" xfId="1" applyNumberFormat="1" applyFont="1" applyFill="1" applyBorder="1" applyAlignment="1">
      <alignment horizontal="right" vertical="center" shrinkToFit="1"/>
    </xf>
    <xf numFmtId="179" fontId="44" fillId="0" borderId="102" xfId="1551" applyNumberFormat="1" applyFont="1" applyFill="1" applyBorder="1" applyAlignment="1">
      <alignment horizontal="right" vertical="center" shrinkToFit="1"/>
    </xf>
    <xf numFmtId="179" fontId="44" fillId="0" borderId="59" xfId="1551" applyNumberFormat="1" applyFont="1" applyFill="1" applyBorder="1" applyAlignment="1">
      <alignment horizontal="right" vertical="center" shrinkToFit="1"/>
    </xf>
    <xf numFmtId="178" fontId="44" fillId="0" borderId="101" xfId="1" applyNumberFormat="1" applyFont="1" applyBorder="1" applyAlignment="1">
      <alignment horizontal="right" vertical="center" shrinkToFit="1"/>
    </xf>
    <xf numFmtId="179" fontId="44" fillId="0" borderId="103" xfId="1551" applyNumberFormat="1" applyFont="1" applyBorder="1" applyAlignment="1">
      <alignment horizontal="right" vertical="center" shrinkToFit="1"/>
    </xf>
    <xf numFmtId="178" fontId="44" fillId="0" borderId="28" xfId="1" applyNumberFormat="1" applyFont="1" applyBorder="1" applyAlignment="1">
      <alignment horizontal="right" vertical="center" shrinkToFit="1"/>
    </xf>
    <xf numFmtId="179" fontId="44" fillId="0" borderId="102" xfId="1551" applyNumberFormat="1" applyFont="1" applyBorder="1" applyAlignment="1">
      <alignment horizontal="right" vertical="center" shrinkToFit="1"/>
    </xf>
    <xf numFmtId="179" fontId="44" fillId="0" borderId="103" xfId="1551" applyNumberFormat="1" applyFont="1" applyFill="1" applyBorder="1" applyAlignment="1">
      <alignment horizontal="right" vertical="center" shrinkToFit="1"/>
    </xf>
    <xf numFmtId="178" fontId="44" fillId="0" borderId="69" xfId="1" applyNumberFormat="1" applyFont="1" applyFill="1" applyBorder="1" applyAlignment="1">
      <alignment horizontal="right" vertical="center" shrinkToFit="1"/>
    </xf>
    <xf numFmtId="178" fontId="44" fillId="0" borderId="104" xfId="1" applyNumberFormat="1" applyFont="1" applyFill="1" applyBorder="1" applyAlignment="1">
      <alignment horizontal="right" vertical="center" shrinkToFit="1"/>
    </xf>
    <xf numFmtId="178" fontId="44" fillId="0" borderId="105" xfId="1" applyNumberFormat="1" applyFont="1" applyFill="1" applyBorder="1" applyAlignment="1">
      <alignment horizontal="right" vertical="center" shrinkToFit="1"/>
    </xf>
    <xf numFmtId="178" fontId="44" fillId="0" borderId="24" xfId="0" applyNumberFormat="1" applyFont="1" applyBorder="1" applyAlignment="1">
      <alignment horizontal="right" vertical="center"/>
    </xf>
    <xf numFmtId="178" fontId="44" fillId="0" borderId="43" xfId="0" applyNumberFormat="1" applyFont="1" applyBorder="1" applyAlignment="1">
      <alignment horizontal="right" vertical="center"/>
    </xf>
    <xf numFmtId="178" fontId="44" fillId="0" borderId="104" xfId="0" applyNumberFormat="1" applyFont="1" applyBorder="1" applyAlignment="1">
      <alignment horizontal="right" vertical="center"/>
    </xf>
    <xf numFmtId="178" fontId="44" fillId="0" borderId="106" xfId="0" applyNumberFormat="1" applyFont="1" applyBorder="1" applyAlignment="1">
      <alignment horizontal="right" vertical="center"/>
    </xf>
    <xf numFmtId="178" fontId="44" fillId="0" borderId="27" xfId="0" applyNumberFormat="1" applyFont="1" applyBorder="1" applyAlignment="1">
      <alignment horizontal="right" vertical="center"/>
    </xf>
    <xf numFmtId="179" fontId="44" fillId="0" borderId="22" xfId="1" applyNumberFormat="1" applyFont="1" applyFill="1" applyBorder="1" applyAlignment="1">
      <alignment horizontal="right" vertical="center" shrinkToFit="1"/>
    </xf>
    <xf numFmtId="179" fontId="44" fillId="0" borderId="107" xfId="1" applyNumberFormat="1" applyFont="1" applyFill="1" applyBorder="1" applyAlignment="1">
      <alignment horizontal="right" vertical="center" shrinkToFit="1"/>
    </xf>
    <xf numFmtId="179" fontId="44" fillId="0" borderId="7" xfId="0" applyNumberFormat="1" applyFont="1" applyFill="1" applyBorder="1" applyAlignment="1">
      <alignment horizontal="right" vertical="center" shrinkToFit="1"/>
    </xf>
    <xf numFmtId="0" fontId="44" fillId="27" borderId="70" xfId="0" applyNumberFormat="1" applyFont="1" applyFill="1" applyBorder="1" applyAlignment="1">
      <alignment horizontal="center" vertical="center"/>
    </xf>
    <xf numFmtId="178" fontId="44" fillId="0" borderId="108" xfId="1" applyNumberFormat="1" applyFont="1" applyFill="1" applyBorder="1" applyAlignment="1">
      <alignment horizontal="right" vertical="center" shrinkToFit="1"/>
    </xf>
    <xf numFmtId="179" fontId="44" fillId="0" borderId="109" xfId="1551" applyNumberFormat="1" applyFont="1" applyFill="1" applyBorder="1" applyAlignment="1">
      <alignment horizontal="right" vertical="center" shrinkToFit="1"/>
    </xf>
    <xf numFmtId="178" fontId="44" fillId="0" borderId="81" xfId="1" applyNumberFormat="1" applyFont="1" applyBorder="1" applyAlignment="1">
      <alignment horizontal="right" vertical="center" shrinkToFit="1"/>
    </xf>
    <xf numFmtId="179" fontId="44" fillId="0" borderId="109" xfId="1551" applyNumberFormat="1" applyFont="1" applyBorder="1" applyAlignment="1">
      <alignment horizontal="right" vertical="center" shrinkToFit="1"/>
    </xf>
    <xf numFmtId="0" fontId="44" fillId="0" borderId="0" xfId="0" applyFont="1" applyFill="1" applyBorder="1" applyAlignment="1">
      <alignment vertical="center"/>
    </xf>
    <xf numFmtId="0" fontId="44" fillId="0" borderId="3" xfId="0" applyFont="1" applyFill="1" applyBorder="1">
      <alignment vertical="center"/>
    </xf>
    <xf numFmtId="10" fontId="44" fillId="0" borderId="3" xfId="0" applyNumberFormat="1" applyFont="1" applyFill="1" applyBorder="1" applyAlignment="1">
      <alignment horizontal="right" vertical="center"/>
    </xf>
    <xf numFmtId="179" fontId="44" fillId="0" borderId="3" xfId="0" applyNumberFormat="1" applyFont="1" applyFill="1" applyBorder="1" applyAlignment="1">
      <alignment horizontal="right" vertical="center"/>
    </xf>
    <xf numFmtId="0" fontId="44" fillId="0" borderId="3" xfId="0" applyFont="1" applyFill="1" applyBorder="1" applyAlignment="1">
      <alignment horizontal="center" vertical="center"/>
    </xf>
    <xf numFmtId="183" fontId="44" fillId="0" borderId="3" xfId="0" applyNumberFormat="1" applyFont="1" applyFill="1" applyBorder="1" applyAlignment="1">
      <alignment horizontal="right" vertical="center"/>
    </xf>
    <xf numFmtId="184" fontId="44" fillId="0" borderId="3" xfId="0" applyNumberFormat="1" applyFont="1" applyFill="1" applyBorder="1" applyAlignment="1">
      <alignment horizontal="right" vertical="center"/>
    </xf>
    <xf numFmtId="0" fontId="44" fillId="0" borderId="3" xfId="0" applyFont="1" applyFill="1" applyBorder="1" applyAlignment="1">
      <alignment horizontal="center" vertical="center" wrapText="1"/>
    </xf>
    <xf numFmtId="178" fontId="44" fillId="0" borderId="3" xfId="0" applyNumberFormat="1" applyFont="1" applyFill="1" applyBorder="1" applyAlignment="1">
      <alignment horizontal="right" vertical="center" shrinkToFit="1"/>
    </xf>
    <xf numFmtId="0" fontId="44" fillId="27" borderId="4" xfId="0" applyFont="1" applyFill="1" applyBorder="1" applyAlignment="1">
      <alignment horizontal="center" vertical="center" wrapText="1"/>
    </xf>
    <xf numFmtId="0" fontId="44" fillId="27" borderId="18" xfId="0" applyFont="1" applyFill="1" applyBorder="1" applyAlignment="1">
      <alignment horizontal="center" vertical="center"/>
    </xf>
    <xf numFmtId="0" fontId="44" fillId="0" borderId="7" xfId="0" applyFont="1" applyBorder="1" applyAlignment="1">
      <alignment horizontal="center" vertical="center" shrinkToFit="1"/>
    </xf>
    <xf numFmtId="0" fontId="44" fillId="0" borderId="3" xfId="1387" applyFont="1" applyFill="1" applyBorder="1" applyAlignment="1">
      <alignment horizontal="center" vertical="center"/>
    </xf>
    <xf numFmtId="0" fontId="44" fillId="0" borderId="3" xfId="1387" applyFont="1" applyBorder="1" applyAlignment="1">
      <alignment horizontal="center" vertical="center"/>
    </xf>
    <xf numFmtId="0" fontId="45" fillId="0" borderId="0" xfId="0" applyFont="1" applyFill="1">
      <alignment vertical="center"/>
    </xf>
    <xf numFmtId="0" fontId="45" fillId="0" borderId="0" xfId="0" applyFont="1">
      <alignment vertical="center"/>
    </xf>
    <xf numFmtId="179" fontId="44" fillId="0" borderId="111" xfId="1551" applyNumberFormat="1" applyFont="1" applyFill="1" applyBorder="1" applyAlignment="1">
      <alignment horizontal="right" vertical="center"/>
    </xf>
    <xf numFmtId="179" fontId="44" fillId="0" borderId="110" xfId="1551" applyNumberFormat="1" applyFont="1" applyFill="1" applyBorder="1" applyAlignment="1">
      <alignment horizontal="right" vertical="center"/>
    </xf>
    <xf numFmtId="179" fontId="44" fillId="0" borderId="112" xfId="1551" applyNumberFormat="1" applyFont="1" applyFill="1" applyBorder="1" applyAlignment="1">
      <alignment horizontal="right" vertical="center"/>
    </xf>
    <xf numFmtId="178" fontId="44" fillId="0" borderId="6" xfId="0" applyNumberFormat="1" applyFont="1" applyFill="1" applyBorder="1" applyAlignment="1">
      <alignment horizontal="right" vertical="center" shrinkToFit="1"/>
    </xf>
    <xf numFmtId="178" fontId="44" fillId="0" borderId="23" xfId="0" applyNumberFormat="1" applyFont="1" applyFill="1" applyBorder="1" applyAlignment="1">
      <alignment horizontal="right" vertical="center"/>
    </xf>
    <xf numFmtId="178" fontId="44" fillId="0" borderId="43" xfId="0" applyNumberFormat="1" applyFont="1" applyFill="1" applyBorder="1" applyAlignment="1">
      <alignment horizontal="right" vertical="center"/>
    </xf>
    <xf numFmtId="178" fontId="44" fillId="0" borderId="24" xfId="0" applyNumberFormat="1" applyFont="1" applyFill="1" applyBorder="1" applyAlignment="1">
      <alignment horizontal="right" vertical="center"/>
    </xf>
    <xf numFmtId="178" fontId="44" fillId="0" borderId="4" xfId="1387" applyNumberFormat="1" applyFont="1" applyFill="1" applyBorder="1" applyAlignment="1">
      <alignment horizontal="right" vertical="center" shrinkToFit="1"/>
    </xf>
    <xf numFmtId="178" fontId="44" fillId="0" borderId="7" xfId="1387" applyNumberFormat="1" applyFont="1" applyFill="1" applyBorder="1" applyAlignment="1">
      <alignment horizontal="right" vertical="center" shrinkToFit="1"/>
    </xf>
    <xf numFmtId="178" fontId="43" fillId="0" borderId="4" xfId="1148" applyNumberFormat="1" applyFont="1" applyFill="1" applyBorder="1" applyAlignment="1" applyProtection="1">
      <alignment horizontal="right" vertical="center" shrinkToFit="1"/>
      <protection locked="0"/>
    </xf>
    <xf numFmtId="178" fontId="44" fillId="0" borderId="93" xfId="1" applyNumberFormat="1" applyFont="1" applyFill="1" applyBorder="1" applyAlignment="1">
      <alignment horizontal="right" vertical="center" shrinkToFit="1"/>
    </xf>
    <xf numFmtId="178" fontId="44" fillId="0" borderId="94" xfId="1" applyNumberFormat="1" applyFont="1" applyFill="1" applyBorder="1" applyAlignment="1">
      <alignment horizontal="right" vertical="center" shrinkToFit="1"/>
    </xf>
    <xf numFmtId="178" fontId="44" fillId="0" borderId="95" xfId="1" applyNumberFormat="1" applyFont="1" applyFill="1" applyBorder="1" applyAlignment="1">
      <alignment horizontal="right" vertical="center" shrinkToFit="1"/>
    </xf>
    <xf numFmtId="183" fontId="44" fillId="0" borderId="3" xfId="1551" applyNumberFormat="1" applyFont="1" applyFill="1" applyBorder="1" applyAlignment="1">
      <alignment horizontal="right" vertical="center" shrinkToFit="1"/>
    </xf>
    <xf numFmtId="184" fontId="44" fillId="0" borderId="3" xfId="1551" applyNumberFormat="1" applyFont="1" applyFill="1" applyBorder="1" applyAlignment="1">
      <alignment horizontal="right" vertical="center" shrinkToFit="1"/>
    </xf>
    <xf numFmtId="0" fontId="39" fillId="0" borderId="72" xfId="0" applyFont="1" applyFill="1" applyBorder="1">
      <alignment vertical="center"/>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3" fillId="27" borderId="20" xfId="2" applyNumberFormat="1" applyFont="1" applyFill="1" applyBorder="1" applyAlignment="1">
      <alignment horizontal="center" vertical="center"/>
    </xf>
    <xf numFmtId="0" fontId="43" fillId="27" borderId="18" xfId="2" applyNumberFormat="1" applyFont="1" applyFill="1" applyBorder="1" applyAlignment="1">
      <alignment horizontal="center" vertical="center"/>
    </xf>
    <xf numFmtId="0" fontId="43" fillId="27" borderId="19" xfId="2" applyNumberFormat="1" applyFont="1" applyFill="1" applyBorder="1" applyAlignment="1">
      <alignment horizontal="center" vertical="center"/>
    </xf>
    <xf numFmtId="0" fontId="44" fillId="27" borderId="4" xfId="0" applyFont="1" applyFill="1" applyBorder="1" applyAlignment="1">
      <alignment horizontal="center" vertical="center" wrapText="1"/>
    </xf>
    <xf numFmtId="0" fontId="44" fillId="27" borderId="22" xfId="0" applyFont="1" applyFill="1" applyBorder="1" applyAlignment="1">
      <alignment horizontal="center" vertical="center" wrapText="1"/>
    </xf>
    <xf numFmtId="0" fontId="44" fillId="27" borderId="4" xfId="0" applyFont="1" applyFill="1" applyBorder="1" applyAlignment="1">
      <alignment horizontal="center" vertical="center"/>
    </xf>
    <xf numFmtId="0" fontId="44" fillId="27" borderId="21" xfId="0" applyFont="1" applyFill="1" applyBorder="1" applyAlignment="1">
      <alignment horizontal="center" vertical="center"/>
    </xf>
    <xf numFmtId="0" fontId="44" fillId="27" borderId="22" xfId="0" applyFont="1" applyFill="1" applyBorder="1" applyAlignment="1">
      <alignment horizontal="center" vertical="center"/>
    </xf>
    <xf numFmtId="0" fontId="44" fillId="27" borderId="23"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5" xfId="0" applyFont="1" applyBorder="1" applyAlignment="1">
      <alignment horizontal="center" vertical="center" shrinkToFit="1"/>
    </xf>
    <xf numFmtId="0" fontId="44" fillId="0" borderId="6" xfId="0" applyFont="1" applyBorder="1" applyAlignment="1">
      <alignment horizontal="center" vertical="center" shrinkToFit="1"/>
    </xf>
    <xf numFmtId="0" fontId="44" fillId="27" borderId="4" xfId="0" applyFont="1" applyFill="1" applyBorder="1" applyAlignment="1">
      <alignment vertical="center"/>
    </xf>
    <xf numFmtId="0" fontId="44" fillId="27" borderId="21" xfId="0" applyFont="1" applyFill="1" applyBorder="1" applyAlignment="1">
      <alignment vertical="center"/>
    </xf>
    <xf numFmtId="0" fontId="44" fillId="27" borderId="22" xfId="0" applyFont="1" applyFill="1" applyBorder="1" applyAlignment="1">
      <alignment vertical="center"/>
    </xf>
    <xf numFmtId="0" fontId="44" fillId="0" borderId="3" xfId="0" applyFont="1" applyFill="1" applyBorder="1" applyAlignment="1">
      <alignment vertical="center"/>
    </xf>
    <xf numFmtId="0" fontId="44" fillId="0" borderId="3" xfId="0" applyFont="1" applyFill="1" applyBorder="1" applyAlignment="1">
      <alignment horizontal="center" vertical="center"/>
    </xf>
    <xf numFmtId="0" fontId="44" fillId="0" borderId="3" xfId="0" applyFont="1" applyFill="1" applyBorder="1" applyAlignment="1">
      <alignment horizontal="center" vertical="center" wrapText="1"/>
    </xf>
    <xf numFmtId="0" fontId="43" fillId="0" borderId="3" xfId="2" applyNumberFormat="1" applyFont="1" applyFill="1" applyBorder="1" applyAlignment="1">
      <alignment horizontal="center" vertical="center" wrapText="1"/>
    </xf>
    <xf numFmtId="0" fontId="44" fillId="0" borderId="3" xfId="0" applyFont="1" applyBorder="1" applyAlignment="1">
      <alignment horizontal="center" vertical="center" shrinkToFit="1"/>
    </xf>
    <xf numFmtId="0" fontId="43" fillId="27" borderId="4" xfId="2" applyNumberFormat="1" applyFont="1" applyFill="1" applyBorder="1" applyAlignment="1">
      <alignment horizontal="center" vertical="center" wrapText="1"/>
    </xf>
    <xf numFmtId="0" fontId="43" fillId="27" borderId="22" xfId="2" applyNumberFormat="1" applyFont="1" applyFill="1" applyBorder="1" applyAlignment="1">
      <alignment horizontal="center" vertical="center" wrapText="1"/>
    </xf>
    <xf numFmtId="0" fontId="44" fillId="27" borderId="20" xfId="0" applyFont="1" applyFill="1" applyBorder="1" applyAlignment="1">
      <alignment horizontal="center" vertical="center"/>
    </xf>
    <xf numFmtId="0" fontId="44" fillId="27" borderId="18" xfId="0" applyFont="1" applyFill="1" applyBorder="1" applyAlignment="1">
      <alignment horizontal="center" vertical="center"/>
    </xf>
    <xf numFmtId="0" fontId="40" fillId="27" borderId="4" xfId="0" applyFont="1" applyFill="1" applyBorder="1" applyAlignment="1">
      <alignment horizontal="center" vertical="center" wrapText="1" shrinkToFit="1"/>
    </xf>
    <xf numFmtId="0" fontId="40" fillId="27" borderId="22" xfId="0" applyFont="1" applyFill="1" applyBorder="1" applyAlignment="1">
      <alignment horizontal="center" vertical="center" wrapText="1" shrinkToFit="1"/>
    </xf>
    <xf numFmtId="0" fontId="44" fillId="27" borderId="4" xfId="0" applyFont="1" applyFill="1" applyBorder="1" applyAlignment="1">
      <alignment horizontal="center" vertical="center" shrinkToFit="1"/>
    </xf>
    <xf numFmtId="0" fontId="44" fillId="27" borderId="21" xfId="0" applyFont="1" applyFill="1" applyBorder="1" applyAlignment="1">
      <alignment horizontal="center" vertical="center" shrinkToFit="1"/>
    </xf>
    <xf numFmtId="0" fontId="44" fillId="27" borderId="22" xfId="0" applyFont="1" applyFill="1" applyBorder="1" applyAlignment="1">
      <alignment horizontal="center" vertical="center" shrinkToFit="1"/>
    </xf>
    <xf numFmtId="0" fontId="44" fillId="27" borderId="19" xfId="0" applyFont="1" applyFill="1" applyBorder="1" applyAlignment="1">
      <alignment horizontal="center" vertical="center"/>
    </xf>
    <xf numFmtId="0" fontId="44" fillId="33" borderId="23" xfId="0" applyFont="1" applyFill="1" applyBorder="1" applyAlignment="1">
      <alignment horizontal="center" vertical="center"/>
    </xf>
    <xf numFmtId="0" fontId="44" fillId="33" borderId="24"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20"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19" xfId="0" applyFont="1" applyFill="1" applyBorder="1" applyAlignment="1">
      <alignment horizontal="center" vertical="center"/>
    </xf>
    <xf numFmtId="0" fontId="40" fillId="33" borderId="4" xfId="0" applyFont="1" applyFill="1" applyBorder="1" applyAlignment="1">
      <alignment horizontal="center" vertical="center" wrapText="1" shrinkToFit="1"/>
    </xf>
    <xf numFmtId="0" fontId="40" fillId="33" borderId="22" xfId="0" applyFont="1" applyFill="1" applyBorder="1" applyAlignment="1">
      <alignment horizontal="center" vertical="center" wrapText="1" shrinkToFit="1"/>
    </xf>
    <xf numFmtId="0" fontId="44" fillId="0" borderId="5"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33" borderId="4" xfId="0" applyFont="1" applyFill="1" applyBorder="1" applyAlignment="1">
      <alignment horizontal="center" vertical="center"/>
    </xf>
    <xf numFmtId="0" fontId="44" fillId="33" borderId="21" xfId="0" applyFont="1" applyFill="1" applyBorder="1" applyAlignment="1">
      <alignment horizontal="center" vertical="center"/>
    </xf>
    <xf numFmtId="0" fontId="44" fillId="33" borderId="22" xfId="0" applyFont="1" applyFill="1" applyBorder="1" applyAlignment="1">
      <alignment horizontal="center" vertical="center"/>
    </xf>
    <xf numFmtId="0" fontId="44" fillId="33" borderId="4" xfId="0" applyFont="1" applyFill="1" applyBorder="1" applyAlignment="1">
      <alignment horizontal="center" vertical="center" shrinkToFit="1"/>
    </xf>
    <xf numFmtId="0" fontId="44" fillId="33" borderId="21" xfId="0" applyFont="1" applyFill="1" applyBorder="1" applyAlignment="1">
      <alignment horizontal="center" vertical="center" shrinkToFit="1"/>
    </xf>
    <xf numFmtId="0" fontId="44" fillId="33" borderId="22" xfId="0" applyFont="1" applyFill="1" applyBorder="1" applyAlignment="1">
      <alignment horizontal="center" vertical="center" shrinkToFit="1"/>
    </xf>
    <xf numFmtId="0" fontId="44" fillId="33" borderId="4"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22" xfId="0" applyFont="1" applyFill="1" applyBorder="1" applyAlignment="1">
      <alignment horizontal="center" vertical="center"/>
    </xf>
    <xf numFmtId="0" fontId="44" fillId="33" borderId="3" xfId="0" applyFont="1" applyFill="1" applyBorder="1" applyAlignment="1">
      <alignment horizontal="center" vertical="center"/>
    </xf>
    <xf numFmtId="0" fontId="43" fillId="27" borderId="3" xfId="0" applyNumberFormat="1" applyFont="1" applyFill="1" applyBorder="1" applyAlignment="1">
      <alignment horizontal="center" vertical="center"/>
    </xf>
    <xf numFmtId="0" fontId="42" fillId="27" borderId="3" xfId="0" applyNumberFormat="1" applyFont="1" applyFill="1" applyBorder="1" applyAlignment="1">
      <alignment horizontal="center" vertical="center" wrapText="1"/>
    </xf>
    <xf numFmtId="0" fontId="42" fillId="27" borderId="3" xfId="0" applyNumberFormat="1" applyFont="1" applyFill="1" applyBorder="1" applyAlignment="1">
      <alignment horizontal="center" vertical="center"/>
    </xf>
    <xf numFmtId="0" fontId="40" fillId="27" borderId="3" xfId="0" applyNumberFormat="1" applyFont="1" applyFill="1" applyBorder="1" applyAlignment="1">
      <alignment horizontal="center" vertical="center" wrapText="1"/>
    </xf>
    <xf numFmtId="0" fontId="40" fillId="27" borderId="3" xfId="0" applyNumberFormat="1" applyFont="1" applyFill="1" applyBorder="1" applyAlignment="1">
      <alignment horizontal="center" vertical="center"/>
    </xf>
    <xf numFmtId="0" fontId="44" fillId="27" borderId="3" xfId="0" applyNumberFormat="1" applyFont="1" applyFill="1" applyBorder="1" applyAlignment="1">
      <alignment horizontal="center" vertical="center"/>
    </xf>
    <xf numFmtId="0" fontId="44" fillId="27" borderId="23" xfId="0" applyNumberFormat="1" applyFont="1" applyFill="1" applyBorder="1" applyAlignment="1">
      <alignment horizontal="center" vertical="center"/>
    </xf>
    <xf numFmtId="0" fontId="44" fillId="27" borderId="41" xfId="0" applyNumberFormat="1" applyFont="1" applyFill="1" applyBorder="1" applyAlignment="1">
      <alignment horizontal="center" vertical="center"/>
    </xf>
    <xf numFmtId="0" fontId="44" fillId="27" borderId="25" xfId="0" applyNumberFormat="1" applyFont="1" applyFill="1" applyBorder="1" applyAlignment="1">
      <alignment horizontal="center" vertical="center"/>
    </xf>
    <xf numFmtId="0" fontId="44" fillId="27" borderId="35" xfId="0" applyNumberFormat="1" applyFont="1" applyFill="1" applyBorder="1" applyAlignment="1">
      <alignment horizontal="center" vertical="center"/>
    </xf>
    <xf numFmtId="0" fontId="44" fillId="27" borderId="3" xfId="0" applyNumberFormat="1" applyFont="1" applyFill="1" applyBorder="1" applyAlignment="1">
      <alignment horizontal="center" vertical="center" wrapText="1"/>
    </xf>
    <xf numFmtId="0" fontId="44" fillId="27" borderId="20" xfId="0" applyNumberFormat="1" applyFont="1" applyFill="1" applyBorder="1" applyAlignment="1">
      <alignment horizontal="center" vertical="center" wrapText="1"/>
    </xf>
    <xf numFmtId="0" fontId="44" fillId="27" borderId="18" xfId="0" applyNumberFormat="1" applyFont="1" applyFill="1" applyBorder="1" applyAlignment="1">
      <alignment horizontal="center" vertical="center"/>
    </xf>
    <xf numFmtId="0" fontId="44" fillId="27" borderId="19" xfId="0" applyNumberFormat="1" applyFont="1" applyFill="1" applyBorder="1" applyAlignment="1">
      <alignment horizontal="center" vertical="center"/>
    </xf>
    <xf numFmtId="0" fontId="44" fillId="0" borderId="100" xfId="0" applyFont="1" applyBorder="1" applyAlignment="1">
      <alignment horizontal="center" vertical="center"/>
    </xf>
    <xf numFmtId="0" fontId="44" fillId="0" borderId="92" xfId="0" applyFont="1" applyBorder="1" applyAlignment="1">
      <alignment horizontal="center" vertical="center"/>
    </xf>
    <xf numFmtId="0" fontId="44" fillId="0" borderId="98" xfId="0" applyFont="1" applyBorder="1" applyAlignment="1">
      <alignment horizontal="center" vertical="center"/>
    </xf>
    <xf numFmtId="0" fontId="44" fillId="0" borderId="89" xfId="0" applyFont="1" applyBorder="1" applyAlignment="1">
      <alignment horizontal="center" vertical="center"/>
    </xf>
    <xf numFmtId="0" fontId="44" fillId="0" borderId="99" xfId="0" applyFont="1" applyBorder="1" applyAlignment="1">
      <alignment horizontal="center" vertical="center"/>
    </xf>
    <xf numFmtId="0" fontId="44" fillId="0" borderId="90" xfId="0" applyFont="1" applyBorder="1" applyAlignment="1">
      <alignment horizontal="center" vertical="center"/>
    </xf>
    <xf numFmtId="0" fontId="44" fillId="27" borderId="4" xfId="0" applyNumberFormat="1" applyFont="1" applyFill="1" applyBorder="1" applyAlignment="1">
      <alignment horizontal="center" vertical="center"/>
    </xf>
    <xf numFmtId="0" fontId="42" fillId="27" borderId="4" xfId="0" applyNumberFormat="1" applyFont="1" applyFill="1" applyBorder="1" applyAlignment="1">
      <alignment horizontal="center" vertical="center" wrapText="1"/>
    </xf>
    <xf numFmtId="0" fontId="42" fillId="27" borderId="21" xfId="0" applyNumberFormat="1" applyFont="1" applyFill="1" applyBorder="1" applyAlignment="1">
      <alignment horizontal="center" vertical="center"/>
    </xf>
    <xf numFmtId="0" fontId="44" fillId="0" borderId="55" xfId="0" applyFont="1" applyBorder="1" applyAlignment="1">
      <alignment horizontal="center" vertical="center"/>
    </xf>
    <xf numFmtId="0" fontId="44" fillId="0" borderId="64" xfId="0" applyFont="1" applyBorder="1" applyAlignment="1">
      <alignment horizontal="center" vertical="center"/>
    </xf>
    <xf numFmtId="0" fontId="44" fillId="0" borderId="65" xfId="0" applyFont="1" applyBorder="1" applyAlignment="1">
      <alignment horizontal="center" vertical="center"/>
    </xf>
    <xf numFmtId="0" fontId="44" fillId="0" borderId="91" xfId="0" applyFont="1" applyBorder="1" applyAlignment="1">
      <alignment horizontal="center" vertical="center" wrapText="1"/>
    </xf>
    <xf numFmtId="0" fontId="44" fillId="0" borderId="89" xfId="0" applyFont="1" applyBorder="1" applyAlignment="1">
      <alignment horizontal="center" vertical="center" wrapText="1"/>
    </xf>
    <xf numFmtId="0" fontId="44" fillId="0" borderId="90" xfId="0" applyFont="1" applyBorder="1" applyAlignment="1">
      <alignment horizontal="center" vertical="center" wrapText="1"/>
    </xf>
    <xf numFmtId="178" fontId="44" fillId="0" borderId="82" xfId="0" applyNumberFormat="1" applyFont="1" applyBorder="1" applyAlignment="1">
      <alignment horizontal="right" vertical="center" shrinkToFit="1"/>
    </xf>
    <xf numFmtId="178" fontId="44" fillId="34" borderId="21" xfId="0" applyNumberFormat="1" applyFont="1" applyFill="1" applyBorder="1" applyAlignment="1">
      <alignment horizontal="right" vertical="center" shrinkToFit="1"/>
    </xf>
    <xf numFmtId="178" fontId="44" fillId="34" borderId="81" xfId="0" applyNumberFormat="1" applyFont="1" applyFill="1" applyBorder="1" applyAlignment="1">
      <alignment horizontal="right" vertical="center" shrinkToFit="1"/>
    </xf>
    <xf numFmtId="178" fontId="44" fillId="0" borderId="83" xfId="0" applyNumberFormat="1" applyFont="1" applyBorder="1" applyAlignment="1">
      <alignment horizontal="right" vertical="center" shrinkToFit="1"/>
    </xf>
    <xf numFmtId="0" fontId="42" fillId="27" borderId="4" xfId="0" applyNumberFormat="1" applyFont="1" applyFill="1" applyBorder="1" applyAlignment="1">
      <alignment horizontal="center" vertical="center"/>
    </xf>
    <xf numFmtId="178" fontId="44" fillId="0" borderId="21" xfId="0" applyNumberFormat="1" applyFont="1" applyBorder="1" applyAlignment="1">
      <alignment horizontal="right" vertical="center" shrinkToFit="1"/>
    </xf>
    <xf numFmtId="0" fontId="44" fillId="27" borderId="81" xfId="0" applyNumberFormat="1" applyFont="1" applyFill="1" applyBorder="1" applyAlignment="1">
      <alignment horizontal="center" vertical="center"/>
    </xf>
    <xf numFmtId="0" fontId="44" fillId="0" borderId="91" xfId="0" applyFont="1" applyBorder="1" applyAlignment="1">
      <alignment horizontal="center" vertical="center"/>
    </xf>
    <xf numFmtId="0" fontId="44" fillId="27" borderId="70" xfId="0" applyNumberFormat="1" applyFont="1" applyFill="1" applyBorder="1" applyAlignment="1">
      <alignment horizontal="center" vertical="center"/>
    </xf>
    <xf numFmtId="0" fontId="44" fillId="27" borderId="90" xfId="0" applyNumberFormat="1" applyFont="1" applyFill="1" applyBorder="1" applyAlignment="1">
      <alignment horizontal="center" vertical="center"/>
    </xf>
    <xf numFmtId="0" fontId="42" fillId="27" borderId="81" xfId="0" applyNumberFormat="1" applyFont="1" applyFill="1" applyBorder="1" applyAlignment="1">
      <alignment horizontal="center" vertical="center"/>
    </xf>
    <xf numFmtId="0" fontId="42" fillId="27" borderId="70" xfId="0" applyNumberFormat="1" applyFont="1" applyFill="1" applyBorder="1" applyAlignment="1">
      <alignment horizontal="center" vertical="center"/>
    </xf>
    <xf numFmtId="178" fontId="44" fillId="0" borderId="81" xfId="0" applyNumberFormat="1" applyFont="1" applyBorder="1" applyAlignment="1">
      <alignment horizontal="right" vertical="center" shrinkToFit="1"/>
    </xf>
    <xf numFmtId="0" fontId="44" fillId="27" borderId="22" xfId="0" applyNumberFormat="1" applyFont="1" applyFill="1" applyBorder="1" applyAlignment="1">
      <alignment horizontal="center" vertical="center"/>
    </xf>
    <xf numFmtId="178" fontId="44" fillId="0" borderId="21" xfId="0" applyNumberFormat="1" applyFont="1" applyFill="1" applyBorder="1" applyAlignment="1">
      <alignment horizontal="right" vertical="center" shrinkToFit="1"/>
    </xf>
    <xf numFmtId="178" fontId="44" fillId="0" borderId="81" xfId="0" applyNumberFormat="1" applyFont="1" applyFill="1" applyBorder="1" applyAlignment="1">
      <alignment horizontal="right" vertical="center" shrinkToFit="1"/>
    </xf>
  </cellXfs>
  <cellStyles count="1752">
    <cellStyle name="0,0_x000d__x000a_NA_x000d__x000a_" xfId="1390" xr:uid="{00000000-0005-0000-0000-000000000000}"/>
    <cellStyle name="20% - アクセント 1 10" xfId="3" xr:uid="{00000000-0005-0000-0000-000001000000}"/>
    <cellStyle name="20% - アクセント 1 11" xfId="4" xr:uid="{00000000-0005-0000-0000-000002000000}"/>
    <cellStyle name="20% - アクセント 1 12" xfId="5" xr:uid="{00000000-0005-0000-0000-000003000000}"/>
    <cellStyle name="20% - アクセント 1 13" xfId="6" xr:uid="{00000000-0005-0000-0000-000004000000}"/>
    <cellStyle name="20% - アクセント 1 14" xfId="7" xr:uid="{00000000-0005-0000-0000-000005000000}"/>
    <cellStyle name="20% - アクセント 1 15" xfId="8" xr:uid="{00000000-0005-0000-0000-000006000000}"/>
    <cellStyle name="20% - アクセント 1 16" xfId="9" xr:uid="{00000000-0005-0000-0000-000007000000}"/>
    <cellStyle name="20% - アクセント 1 17" xfId="10" xr:uid="{00000000-0005-0000-0000-000008000000}"/>
    <cellStyle name="20% - アクセント 1 18" xfId="11" xr:uid="{00000000-0005-0000-0000-000009000000}"/>
    <cellStyle name="20% - アクセント 1 19" xfId="12" xr:uid="{00000000-0005-0000-0000-00000A000000}"/>
    <cellStyle name="20% - アクセント 1 2" xfId="13" xr:uid="{00000000-0005-0000-0000-00000B000000}"/>
    <cellStyle name="20% - アクセント 1 2 2" xfId="14" xr:uid="{00000000-0005-0000-0000-00000C000000}"/>
    <cellStyle name="20% - アクセント 1 20" xfId="15" xr:uid="{00000000-0005-0000-0000-00000D000000}"/>
    <cellStyle name="20% - アクセント 1 21" xfId="16" xr:uid="{00000000-0005-0000-0000-00000E000000}"/>
    <cellStyle name="20% - アクセント 1 22" xfId="17" xr:uid="{00000000-0005-0000-0000-00000F000000}"/>
    <cellStyle name="20% - アクセント 1 23" xfId="18" xr:uid="{00000000-0005-0000-0000-000010000000}"/>
    <cellStyle name="20% - アクセント 1 24" xfId="19" xr:uid="{00000000-0005-0000-0000-000011000000}"/>
    <cellStyle name="20% - アクセント 1 25" xfId="20" xr:uid="{00000000-0005-0000-0000-000012000000}"/>
    <cellStyle name="20% - アクセント 1 3" xfId="21" xr:uid="{00000000-0005-0000-0000-000013000000}"/>
    <cellStyle name="20% - アクセント 1 3 2" xfId="22" xr:uid="{00000000-0005-0000-0000-000014000000}"/>
    <cellStyle name="20% - アクセント 1 4" xfId="23" xr:uid="{00000000-0005-0000-0000-000015000000}"/>
    <cellStyle name="20% - アクセント 1 5" xfId="24" xr:uid="{00000000-0005-0000-0000-000016000000}"/>
    <cellStyle name="20% - アクセント 1 6" xfId="25" xr:uid="{00000000-0005-0000-0000-000017000000}"/>
    <cellStyle name="20% - アクセント 1 7" xfId="26" xr:uid="{00000000-0005-0000-0000-000018000000}"/>
    <cellStyle name="20% - アクセント 1 8" xfId="27" xr:uid="{00000000-0005-0000-0000-000019000000}"/>
    <cellStyle name="20% - アクセント 1 9" xfId="28" xr:uid="{00000000-0005-0000-0000-00001A000000}"/>
    <cellStyle name="20% - アクセント 2 10" xfId="29" xr:uid="{00000000-0005-0000-0000-00001B000000}"/>
    <cellStyle name="20% - アクセント 2 11" xfId="30" xr:uid="{00000000-0005-0000-0000-00001C000000}"/>
    <cellStyle name="20% - アクセント 2 12" xfId="31" xr:uid="{00000000-0005-0000-0000-00001D000000}"/>
    <cellStyle name="20% - アクセント 2 13" xfId="32" xr:uid="{00000000-0005-0000-0000-00001E000000}"/>
    <cellStyle name="20% - アクセント 2 14" xfId="33" xr:uid="{00000000-0005-0000-0000-00001F000000}"/>
    <cellStyle name="20% - アクセント 2 15" xfId="34" xr:uid="{00000000-0005-0000-0000-000020000000}"/>
    <cellStyle name="20% - アクセント 2 16" xfId="35" xr:uid="{00000000-0005-0000-0000-000021000000}"/>
    <cellStyle name="20% - アクセント 2 17" xfId="36" xr:uid="{00000000-0005-0000-0000-000022000000}"/>
    <cellStyle name="20% - アクセント 2 18" xfId="37" xr:uid="{00000000-0005-0000-0000-000023000000}"/>
    <cellStyle name="20% - アクセント 2 19" xfId="38" xr:uid="{00000000-0005-0000-0000-000024000000}"/>
    <cellStyle name="20% - アクセント 2 2" xfId="39" xr:uid="{00000000-0005-0000-0000-000025000000}"/>
    <cellStyle name="20% - アクセント 2 2 2" xfId="40" xr:uid="{00000000-0005-0000-0000-000026000000}"/>
    <cellStyle name="20% - アクセント 2 20" xfId="41" xr:uid="{00000000-0005-0000-0000-000027000000}"/>
    <cellStyle name="20% - アクセント 2 21" xfId="42" xr:uid="{00000000-0005-0000-0000-000028000000}"/>
    <cellStyle name="20% - アクセント 2 22" xfId="43" xr:uid="{00000000-0005-0000-0000-000029000000}"/>
    <cellStyle name="20% - アクセント 2 23" xfId="44" xr:uid="{00000000-0005-0000-0000-00002A000000}"/>
    <cellStyle name="20% - アクセント 2 24" xfId="45" xr:uid="{00000000-0005-0000-0000-00002B000000}"/>
    <cellStyle name="20% - アクセント 2 25" xfId="46" xr:uid="{00000000-0005-0000-0000-00002C000000}"/>
    <cellStyle name="20% - アクセント 2 3" xfId="47" xr:uid="{00000000-0005-0000-0000-00002D000000}"/>
    <cellStyle name="20% - アクセント 2 3 2" xfId="48" xr:uid="{00000000-0005-0000-0000-00002E000000}"/>
    <cellStyle name="20% - アクセント 2 4" xfId="49" xr:uid="{00000000-0005-0000-0000-00002F000000}"/>
    <cellStyle name="20% - アクセント 2 5" xfId="50" xr:uid="{00000000-0005-0000-0000-000030000000}"/>
    <cellStyle name="20% - アクセント 2 6" xfId="51" xr:uid="{00000000-0005-0000-0000-000031000000}"/>
    <cellStyle name="20% - アクセント 2 7" xfId="52" xr:uid="{00000000-0005-0000-0000-000032000000}"/>
    <cellStyle name="20% - アクセント 2 8" xfId="53" xr:uid="{00000000-0005-0000-0000-000033000000}"/>
    <cellStyle name="20% - アクセント 2 9" xfId="54" xr:uid="{00000000-0005-0000-0000-000034000000}"/>
    <cellStyle name="20% - アクセント 3 10" xfId="55" xr:uid="{00000000-0005-0000-0000-000035000000}"/>
    <cellStyle name="20% - アクセント 3 11" xfId="56" xr:uid="{00000000-0005-0000-0000-000036000000}"/>
    <cellStyle name="20% - アクセント 3 12" xfId="57" xr:uid="{00000000-0005-0000-0000-000037000000}"/>
    <cellStyle name="20% - アクセント 3 13" xfId="58" xr:uid="{00000000-0005-0000-0000-000038000000}"/>
    <cellStyle name="20% - アクセント 3 14" xfId="59" xr:uid="{00000000-0005-0000-0000-000039000000}"/>
    <cellStyle name="20% - アクセント 3 15" xfId="60" xr:uid="{00000000-0005-0000-0000-00003A000000}"/>
    <cellStyle name="20% - アクセント 3 16" xfId="61" xr:uid="{00000000-0005-0000-0000-00003B000000}"/>
    <cellStyle name="20% - アクセント 3 17" xfId="62" xr:uid="{00000000-0005-0000-0000-00003C000000}"/>
    <cellStyle name="20% - アクセント 3 18" xfId="63" xr:uid="{00000000-0005-0000-0000-00003D000000}"/>
    <cellStyle name="20% - アクセント 3 19" xfId="64" xr:uid="{00000000-0005-0000-0000-00003E000000}"/>
    <cellStyle name="20% - アクセント 3 2" xfId="65" xr:uid="{00000000-0005-0000-0000-00003F000000}"/>
    <cellStyle name="20% - アクセント 3 2 2" xfId="66" xr:uid="{00000000-0005-0000-0000-000040000000}"/>
    <cellStyle name="20% - アクセント 3 20" xfId="67" xr:uid="{00000000-0005-0000-0000-000041000000}"/>
    <cellStyle name="20% - アクセント 3 21" xfId="68" xr:uid="{00000000-0005-0000-0000-000042000000}"/>
    <cellStyle name="20% - アクセント 3 22" xfId="69" xr:uid="{00000000-0005-0000-0000-000043000000}"/>
    <cellStyle name="20% - アクセント 3 23" xfId="70" xr:uid="{00000000-0005-0000-0000-000044000000}"/>
    <cellStyle name="20% - アクセント 3 24" xfId="71" xr:uid="{00000000-0005-0000-0000-000045000000}"/>
    <cellStyle name="20% - アクセント 3 25" xfId="72" xr:uid="{00000000-0005-0000-0000-000046000000}"/>
    <cellStyle name="20% - アクセント 3 3" xfId="73" xr:uid="{00000000-0005-0000-0000-000047000000}"/>
    <cellStyle name="20% - アクセント 3 3 2" xfId="74" xr:uid="{00000000-0005-0000-0000-000048000000}"/>
    <cellStyle name="20% - アクセント 3 4" xfId="75" xr:uid="{00000000-0005-0000-0000-000049000000}"/>
    <cellStyle name="20% - アクセント 3 5" xfId="76" xr:uid="{00000000-0005-0000-0000-00004A000000}"/>
    <cellStyle name="20% - アクセント 3 6" xfId="77" xr:uid="{00000000-0005-0000-0000-00004B000000}"/>
    <cellStyle name="20% - アクセント 3 7" xfId="78" xr:uid="{00000000-0005-0000-0000-00004C000000}"/>
    <cellStyle name="20% - アクセント 3 8" xfId="79" xr:uid="{00000000-0005-0000-0000-00004D000000}"/>
    <cellStyle name="20% - アクセント 3 9" xfId="80" xr:uid="{00000000-0005-0000-0000-00004E000000}"/>
    <cellStyle name="20% - アクセント 4 10" xfId="81" xr:uid="{00000000-0005-0000-0000-00004F000000}"/>
    <cellStyle name="20% - アクセント 4 11" xfId="82" xr:uid="{00000000-0005-0000-0000-000050000000}"/>
    <cellStyle name="20% - アクセント 4 12" xfId="83" xr:uid="{00000000-0005-0000-0000-000051000000}"/>
    <cellStyle name="20% - アクセント 4 13" xfId="84" xr:uid="{00000000-0005-0000-0000-000052000000}"/>
    <cellStyle name="20% - アクセント 4 14" xfId="85" xr:uid="{00000000-0005-0000-0000-000053000000}"/>
    <cellStyle name="20% - アクセント 4 15" xfId="86" xr:uid="{00000000-0005-0000-0000-000054000000}"/>
    <cellStyle name="20% - アクセント 4 16" xfId="87" xr:uid="{00000000-0005-0000-0000-000055000000}"/>
    <cellStyle name="20% - アクセント 4 17" xfId="88" xr:uid="{00000000-0005-0000-0000-000056000000}"/>
    <cellStyle name="20% - アクセント 4 18" xfId="89" xr:uid="{00000000-0005-0000-0000-000057000000}"/>
    <cellStyle name="20% - アクセント 4 19" xfId="90" xr:uid="{00000000-0005-0000-0000-000058000000}"/>
    <cellStyle name="20% - アクセント 4 2" xfId="91" xr:uid="{00000000-0005-0000-0000-000059000000}"/>
    <cellStyle name="20% - アクセント 4 2 2" xfId="92" xr:uid="{00000000-0005-0000-0000-00005A000000}"/>
    <cellStyle name="20% - アクセント 4 20" xfId="93" xr:uid="{00000000-0005-0000-0000-00005B000000}"/>
    <cellStyle name="20% - アクセント 4 21" xfId="94" xr:uid="{00000000-0005-0000-0000-00005C000000}"/>
    <cellStyle name="20% - アクセント 4 22" xfId="95" xr:uid="{00000000-0005-0000-0000-00005D000000}"/>
    <cellStyle name="20% - アクセント 4 23" xfId="96" xr:uid="{00000000-0005-0000-0000-00005E000000}"/>
    <cellStyle name="20% - アクセント 4 24" xfId="97" xr:uid="{00000000-0005-0000-0000-00005F000000}"/>
    <cellStyle name="20% - アクセント 4 25" xfId="98" xr:uid="{00000000-0005-0000-0000-000060000000}"/>
    <cellStyle name="20% - アクセント 4 3" xfId="99" xr:uid="{00000000-0005-0000-0000-000061000000}"/>
    <cellStyle name="20% - アクセント 4 3 2" xfId="100" xr:uid="{00000000-0005-0000-0000-000062000000}"/>
    <cellStyle name="20% - アクセント 4 4" xfId="101" xr:uid="{00000000-0005-0000-0000-000063000000}"/>
    <cellStyle name="20% - アクセント 4 5" xfId="102" xr:uid="{00000000-0005-0000-0000-000064000000}"/>
    <cellStyle name="20% - アクセント 4 6" xfId="103" xr:uid="{00000000-0005-0000-0000-000065000000}"/>
    <cellStyle name="20% - アクセント 4 7" xfId="104" xr:uid="{00000000-0005-0000-0000-000066000000}"/>
    <cellStyle name="20% - アクセント 4 8" xfId="105" xr:uid="{00000000-0005-0000-0000-000067000000}"/>
    <cellStyle name="20% - アクセント 4 9" xfId="106" xr:uid="{00000000-0005-0000-0000-000068000000}"/>
    <cellStyle name="20% - アクセント 5 10" xfId="107" xr:uid="{00000000-0005-0000-0000-000069000000}"/>
    <cellStyle name="20% - アクセント 5 11" xfId="108" xr:uid="{00000000-0005-0000-0000-00006A000000}"/>
    <cellStyle name="20% - アクセント 5 12" xfId="109" xr:uid="{00000000-0005-0000-0000-00006B000000}"/>
    <cellStyle name="20% - アクセント 5 13" xfId="110" xr:uid="{00000000-0005-0000-0000-00006C000000}"/>
    <cellStyle name="20% - アクセント 5 14" xfId="111" xr:uid="{00000000-0005-0000-0000-00006D000000}"/>
    <cellStyle name="20% - アクセント 5 15" xfId="112" xr:uid="{00000000-0005-0000-0000-00006E000000}"/>
    <cellStyle name="20% - アクセント 5 16" xfId="113" xr:uid="{00000000-0005-0000-0000-00006F000000}"/>
    <cellStyle name="20% - アクセント 5 17" xfId="114" xr:uid="{00000000-0005-0000-0000-000070000000}"/>
    <cellStyle name="20% - アクセント 5 18" xfId="115" xr:uid="{00000000-0005-0000-0000-000071000000}"/>
    <cellStyle name="20% - アクセント 5 19" xfId="116" xr:uid="{00000000-0005-0000-0000-000072000000}"/>
    <cellStyle name="20% - アクセント 5 2" xfId="117" xr:uid="{00000000-0005-0000-0000-000073000000}"/>
    <cellStyle name="20% - アクセント 5 2 2" xfId="118" xr:uid="{00000000-0005-0000-0000-000074000000}"/>
    <cellStyle name="20% - アクセント 5 20" xfId="119" xr:uid="{00000000-0005-0000-0000-000075000000}"/>
    <cellStyle name="20% - アクセント 5 21" xfId="120" xr:uid="{00000000-0005-0000-0000-000076000000}"/>
    <cellStyle name="20% - アクセント 5 22" xfId="121" xr:uid="{00000000-0005-0000-0000-000077000000}"/>
    <cellStyle name="20% - アクセント 5 23" xfId="122" xr:uid="{00000000-0005-0000-0000-000078000000}"/>
    <cellStyle name="20% - アクセント 5 24" xfId="123" xr:uid="{00000000-0005-0000-0000-000079000000}"/>
    <cellStyle name="20% - アクセント 5 25" xfId="124" xr:uid="{00000000-0005-0000-0000-00007A000000}"/>
    <cellStyle name="20% - アクセント 5 3" xfId="125" xr:uid="{00000000-0005-0000-0000-00007B000000}"/>
    <cellStyle name="20% - アクセント 5 3 2" xfId="126" xr:uid="{00000000-0005-0000-0000-00007C000000}"/>
    <cellStyle name="20% - アクセント 5 4" xfId="127" xr:uid="{00000000-0005-0000-0000-00007D000000}"/>
    <cellStyle name="20% - アクセント 5 5" xfId="128" xr:uid="{00000000-0005-0000-0000-00007E000000}"/>
    <cellStyle name="20% - アクセント 5 6" xfId="129" xr:uid="{00000000-0005-0000-0000-00007F000000}"/>
    <cellStyle name="20% - アクセント 5 7" xfId="130" xr:uid="{00000000-0005-0000-0000-000080000000}"/>
    <cellStyle name="20% - アクセント 5 8" xfId="131" xr:uid="{00000000-0005-0000-0000-000081000000}"/>
    <cellStyle name="20% - アクセント 5 9" xfId="132" xr:uid="{00000000-0005-0000-0000-000082000000}"/>
    <cellStyle name="20% - アクセント 6 10" xfId="133" xr:uid="{00000000-0005-0000-0000-000083000000}"/>
    <cellStyle name="20% - アクセント 6 11" xfId="134" xr:uid="{00000000-0005-0000-0000-000084000000}"/>
    <cellStyle name="20% - アクセント 6 12" xfId="135" xr:uid="{00000000-0005-0000-0000-000085000000}"/>
    <cellStyle name="20% - アクセント 6 13" xfId="136" xr:uid="{00000000-0005-0000-0000-000086000000}"/>
    <cellStyle name="20% - アクセント 6 14" xfId="137" xr:uid="{00000000-0005-0000-0000-000087000000}"/>
    <cellStyle name="20% - アクセント 6 15" xfId="138" xr:uid="{00000000-0005-0000-0000-000088000000}"/>
    <cellStyle name="20% - アクセント 6 16" xfId="139" xr:uid="{00000000-0005-0000-0000-000089000000}"/>
    <cellStyle name="20% - アクセント 6 17" xfId="140" xr:uid="{00000000-0005-0000-0000-00008A000000}"/>
    <cellStyle name="20% - アクセント 6 18" xfId="141" xr:uid="{00000000-0005-0000-0000-00008B000000}"/>
    <cellStyle name="20% - アクセント 6 19" xfId="142" xr:uid="{00000000-0005-0000-0000-00008C000000}"/>
    <cellStyle name="20% - アクセント 6 2" xfId="143" xr:uid="{00000000-0005-0000-0000-00008D000000}"/>
    <cellStyle name="20% - アクセント 6 2 2" xfId="144" xr:uid="{00000000-0005-0000-0000-00008E000000}"/>
    <cellStyle name="20% - アクセント 6 20" xfId="145" xr:uid="{00000000-0005-0000-0000-00008F000000}"/>
    <cellStyle name="20% - アクセント 6 21" xfId="146" xr:uid="{00000000-0005-0000-0000-000090000000}"/>
    <cellStyle name="20% - アクセント 6 22" xfId="147" xr:uid="{00000000-0005-0000-0000-000091000000}"/>
    <cellStyle name="20% - アクセント 6 23" xfId="148" xr:uid="{00000000-0005-0000-0000-000092000000}"/>
    <cellStyle name="20% - アクセント 6 24" xfId="149" xr:uid="{00000000-0005-0000-0000-000093000000}"/>
    <cellStyle name="20% - アクセント 6 25" xfId="150" xr:uid="{00000000-0005-0000-0000-000094000000}"/>
    <cellStyle name="20% - アクセント 6 3" xfId="151" xr:uid="{00000000-0005-0000-0000-000095000000}"/>
    <cellStyle name="20% - アクセント 6 3 2" xfId="152" xr:uid="{00000000-0005-0000-0000-000096000000}"/>
    <cellStyle name="20% - アクセント 6 4" xfId="153" xr:uid="{00000000-0005-0000-0000-000097000000}"/>
    <cellStyle name="20% - アクセント 6 5" xfId="154" xr:uid="{00000000-0005-0000-0000-000098000000}"/>
    <cellStyle name="20% - アクセント 6 6" xfId="155" xr:uid="{00000000-0005-0000-0000-000099000000}"/>
    <cellStyle name="20% - アクセント 6 7" xfId="156" xr:uid="{00000000-0005-0000-0000-00009A000000}"/>
    <cellStyle name="20% - アクセント 6 8" xfId="157" xr:uid="{00000000-0005-0000-0000-00009B000000}"/>
    <cellStyle name="20% - アクセント 6 9" xfId="158" xr:uid="{00000000-0005-0000-0000-00009C000000}"/>
    <cellStyle name="40% - アクセント 1 10" xfId="159" xr:uid="{00000000-0005-0000-0000-00009D000000}"/>
    <cellStyle name="40% - アクセント 1 11" xfId="160" xr:uid="{00000000-0005-0000-0000-00009E000000}"/>
    <cellStyle name="40% - アクセント 1 12" xfId="161" xr:uid="{00000000-0005-0000-0000-00009F000000}"/>
    <cellStyle name="40% - アクセント 1 13" xfId="162" xr:uid="{00000000-0005-0000-0000-0000A0000000}"/>
    <cellStyle name="40% - アクセント 1 14" xfId="163" xr:uid="{00000000-0005-0000-0000-0000A1000000}"/>
    <cellStyle name="40% - アクセント 1 15" xfId="164" xr:uid="{00000000-0005-0000-0000-0000A2000000}"/>
    <cellStyle name="40% - アクセント 1 16" xfId="165" xr:uid="{00000000-0005-0000-0000-0000A3000000}"/>
    <cellStyle name="40% - アクセント 1 17" xfId="166" xr:uid="{00000000-0005-0000-0000-0000A4000000}"/>
    <cellStyle name="40% - アクセント 1 18" xfId="167" xr:uid="{00000000-0005-0000-0000-0000A5000000}"/>
    <cellStyle name="40% - アクセント 1 19" xfId="168" xr:uid="{00000000-0005-0000-0000-0000A6000000}"/>
    <cellStyle name="40% - アクセント 1 2" xfId="169" xr:uid="{00000000-0005-0000-0000-0000A7000000}"/>
    <cellStyle name="40% - アクセント 1 2 2" xfId="170" xr:uid="{00000000-0005-0000-0000-0000A8000000}"/>
    <cellStyle name="40% - アクセント 1 20" xfId="171" xr:uid="{00000000-0005-0000-0000-0000A9000000}"/>
    <cellStyle name="40% - アクセント 1 21" xfId="172" xr:uid="{00000000-0005-0000-0000-0000AA000000}"/>
    <cellStyle name="40% - アクセント 1 22" xfId="173" xr:uid="{00000000-0005-0000-0000-0000AB000000}"/>
    <cellStyle name="40% - アクセント 1 23" xfId="174" xr:uid="{00000000-0005-0000-0000-0000AC000000}"/>
    <cellStyle name="40% - アクセント 1 24" xfId="175" xr:uid="{00000000-0005-0000-0000-0000AD000000}"/>
    <cellStyle name="40% - アクセント 1 25" xfId="176" xr:uid="{00000000-0005-0000-0000-0000AE000000}"/>
    <cellStyle name="40% - アクセント 1 3" xfId="177" xr:uid="{00000000-0005-0000-0000-0000AF000000}"/>
    <cellStyle name="40% - アクセント 1 3 2" xfId="178" xr:uid="{00000000-0005-0000-0000-0000B0000000}"/>
    <cellStyle name="40% - アクセント 1 4" xfId="179" xr:uid="{00000000-0005-0000-0000-0000B1000000}"/>
    <cellStyle name="40% - アクセント 1 5" xfId="180" xr:uid="{00000000-0005-0000-0000-0000B2000000}"/>
    <cellStyle name="40% - アクセント 1 6" xfId="181" xr:uid="{00000000-0005-0000-0000-0000B3000000}"/>
    <cellStyle name="40% - アクセント 1 7" xfId="182" xr:uid="{00000000-0005-0000-0000-0000B4000000}"/>
    <cellStyle name="40% - アクセント 1 8" xfId="183" xr:uid="{00000000-0005-0000-0000-0000B5000000}"/>
    <cellStyle name="40% - アクセント 1 9" xfId="184" xr:uid="{00000000-0005-0000-0000-0000B6000000}"/>
    <cellStyle name="40% - アクセント 2 10" xfId="185" xr:uid="{00000000-0005-0000-0000-0000B7000000}"/>
    <cellStyle name="40% - アクセント 2 11" xfId="186" xr:uid="{00000000-0005-0000-0000-0000B8000000}"/>
    <cellStyle name="40% - アクセント 2 12" xfId="187" xr:uid="{00000000-0005-0000-0000-0000B9000000}"/>
    <cellStyle name="40% - アクセント 2 13" xfId="188" xr:uid="{00000000-0005-0000-0000-0000BA000000}"/>
    <cellStyle name="40% - アクセント 2 14" xfId="189" xr:uid="{00000000-0005-0000-0000-0000BB000000}"/>
    <cellStyle name="40% - アクセント 2 15" xfId="190" xr:uid="{00000000-0005-0000-0000-0000BC000000}"/>
    <cellStyle name="40% - アクセント 2 16" xfId="191" xr:uid="{00000000-0005-0000-0000-0000BD000000}"/>
    <cellStyle name="40% - アクセント 2 17" xfId="192" xr:uid="{00000000-0005-0000-0000-0000BE000000}"/>
    <cellStyle name="40% - アクセント 2 18" xfId="193" xr:uid="{00000000-0005-0000-0000-0000BF000000}"/>
    <cellStyle name="40% - アクセント 2 19" xfId="194" xr:uid="{00000000-0005-0000-0000-0000C0000000}"/>
    <cellStyle name="40% - アクセント 2 2" xfId="195" xr:uid="{00000000-0005-0000-0000-0000C1000000}"/>
    <cellStyle name="40% - アクセント 2 2 2" xfId="196" xr:uid="{00000000-0005-0000-0000-0000C2000000}"/>
    <cellStyle name="40% - アクセント 2 20" xfId="197" xr:uid="{00000000-0005-0000-0000-0000C3000000}"/>
    <cellStyle name="40% - アクセント 2 21" xfId="198" xr:uid="{00000000-0005-0000-0000-0000C4000000}"/>
    <cellStyle name="40% - アクセント 2 22" xfId="199" xr:uid="{00000000-0005-0000-0000-0000C5000000}"/>
    <cellStyle name="40% - アクセント 2 23" xfId="200" xr:uid="{00000000-0005-0000-0000-0000C6000000}"/>
    <cellStyle name="40% - アクセント 2 24" xfId="201" xr:uid="{00000000-0005-0000-0000-0000C7000000}"/>
    <cellStyle name="40% - アクセント 2 25" xfId="202" xr:uid="{00000000-0005-0000-0000-0000C8000000}"/>
    <cellStyle name="40% - アクセント 2 3" xfId="203" xr:uid="{00000000-0005-0000-0000-0000C9000000}"/>
    <cellStyle name="40% - アクセント 2 3 2" xfId="204" xr:uid="{00000000-0005-0000-0000-0000CA000000}"/>
    <cellStyle name="40% - アクセント 2 4" xfId="205" xr:uid="{00000000-0005-0000-0000-0000CB000000}"/>
    <cellStyle name="40% - アクセント 2 5" xfId="206" xr:uid="{00000000-0005-0000-0000-0000CC000000}"/>
    <cellStyle name="40% - アクセント 2 6" xfId="207" xr:uid="{00000000-0005-0000-0000-0000CD000000}"/>
    <cellStyle name="40% - アクセント 2 7" xfId="208" xr:uid="{00000000-0005-0000-0000-0000CE000000}"/>
    <cellStyle name="40% - アクセント 2 8" xfId="209" xr:uid="{00000000-0005-0000-0000-0000CF000000}"/>
    <cellStyle name="40% - アクセント 2 9" xfId="210" xr:uid="{00000000-0005-0000-0000-0000D0000000}"/>
    <cellStyle name="40% - アクセント 3 10" xfId="211" xr:uid="{00000000-0005-0000-0000-0000D1000000}"/>
    <cellStyle name="40% - アクセント 3 11" xfId="212" xr:uid="{00000000-0005-0000-0000-0000D2000000}"/>
    <cellStyle name="40% - アクセント 3 12" xfId="213" xr:uid="{00000000-0005-0000-0000-0000D3000000}"/>
    <cellStyle name="40% - アクセント 3 13" xfId="214" xr:uid="{00000000-0005-0000-0000-0000D4000000}"/>
    <cellStyle name="40% - アクセント 3 14" xfId="215" xr:uid="{00000000-0005-0000-0000-0000D5000000}"/>
    <cellStyle name="40% - アクセント 3 15" xfId="216" xr:uid="{00000000-0005-0000-0000-0000D6000000}"/>
    <cellStyle name="40% - アクセント 3 16" xfId="217" xr:uid="{00000000-0005-0000-0000-0000D7000000}"/>
    <cellStyle name="40% - アクセント 3 17" xfId="218" xr:uid="{00000000-0005-0000-0000-0000D8000000}"/>
    <cellStyle name="40% - アクセント 3 18" xfId="219" xr:uid="{00000000-0005-0000-0000-0000D9000000}"/>
    <cellStyle name="40% - アクセント 3 19" xfId="220" xr:uid="{00000000-0005-0000-0000-0000DA000000}"/>
    <cellStyle name="40% - アクセント 3 2" xfId="221" xr:uid="{00000000-0005-0000-0000-0000DB000000}"/>
    <cellStyle name="40% - アクセント 3 2 2" xfId="222" xr:uid="{00000000-0005-0000-0000-0000DC000000}"/>
    <cellStyle name="40% - アクセント 3 20" xfId="223" xr:uid="{00000000-0005-0000-0000-0000DD000000}"/>
    <cellStyle name="40% - アクセント 3 21" xfId="224" xr:uid="{00000000-0005-0000-0000-0000DE000000}"/>
    <cellStyle name="40% - アクセント 3 22" xfId="225" xr:uid="{00000000-0005-0000-0000-0000DF000000}"/>
    <cellStyle name="40% - アクセント 3 23" xfId="226" xr:uid="{00000000-0005-0000-0000-0000E0000000}"/>
    <cellStyle name="40% - アクセント 3 24" xfId="227" xr:uid="{00000000-0005-0000-0000-0000E1000000}"/>
    <cellStyle name="40% - アクセント 3 25" xfId="228" xr:uid="{00000000-0005-0000-0000-0000E2000000}"/>
    <cellStyle name="40% - アクセント 3 3" xfId="229" xr:uid="{00000000-0005-0000-0000-0000E3000000}"/>
    <cellStyle name="40% - アクセント 3 3 2" xfId="230" xr:uid="{00000000-0005-0000-0000-0000E4000000}"/>
    <cellStyle name="40% - アクセント 3 4" xfId="231" xr:uid="{00000000-0005-0000-0000-0000E5000000}"/>
    <cellStyle name="40% - アクセント 3 5" xfId="232" xr:uid="{00000000-0005-0000-0000-0000E6000000}"/>
    <cellStyle name="40% - アクセント 3 6" xfId="233" xr:uid="{00000000-0005-0000-0000-0000E7000000}"/>
    <cellStyle name="40% - アクセント 3 7" xfId="234" xr:uid="{00000000-0005-0000-0000-0000E8000000}"/>
    <cellStyle name="40% - アクセント 3 8" xfId="235" xr:uid="{00000000-0005-0000-0000-0000E9000000}"/>
    <cellStyle name="40% - アクセント 3 9" xfId="236" xr:uid="{00000000-0005-0000-0000-0000EA000000}"/>
    <cellStyle name="40% - アクセント 4 10" xfId="237" xr:uid="{00000000-0005-0000-0000-0000EB000000}"/>
    <cellStyle name="40% - アクセント 4 11" xfId="238" xr:uid="{00000000-0005-0000-0000-0000EC000000}"/>
    <cellStyle name="40% - アクセント 4 12" xfId="239" xr:uid="{00000000-0005-0000-0000-0000ED000000}"/>
    <cellStyle name="40% - アクセント 4 13" xfId="240" xr:uid="{00000000-0005-0000-0000-0000EE000000}"/>
    <cellStyle name="40% - アクセント 4 14" xfId="241" xr:uid="{00000000-0005-0000-0000-0000EF000000}"/>
    <cellStyle name="40% - アクセント 4 15" xfId="242" xr:uid="{00000000-0005-0000-0000-0000F0000000}"/>
    <cellStyle name="40% - アクセント 4 16" xfId="243" xr:uid="{00000000-0005-0000-0000-0000F1000000}"/>
    <cellStyle name="40% - アクセント 4 17" xfId="244" xr:uid="{00000000-0005-0000-0000-0000F2000000}"/>
    <cellStyle name="40% - アクセント 4 18" xfId="245" xr:uid="{00000000-0005-0000-0000-0000F3000000}"/>
    <cellStyle name="40% - アクセント 4 19" xfId="246" xr:uid="{00000000-0005-0000-0000-0000F4000000}"/>
    <cellStyle name="40% - アクセント 4 2" xfId="247" xr:uid="{00000000-0005-0000-0000-0000F5000000}"/>
    <cellStyle name="40% - アクセント 4 2 2" xfId="248" xr:uid="{00000000-0005-0000-0000-0000F6000000}"/>
    <cellStyle name="40% - アクセント 4 20" xfId="249" xr:uid="{00000000-0005-0000-0000-0000F7000000}"/>
    <cellStyle name="40% - アクセント 4 21" xfId="250" xr:uid="{00000000-0005-0000-0000-0000F8000000}"/>
    <cellStyle name="40% - アクセント 4 22" xfId="251" xr:uid="{00000000-0005-0000-0000-0000F9000000}"/>
    <cellStyle name="40% - アクセント 4 23" xfId="252" xr:uid="{00000000-0005-0000-0000-0000FA000000}"/>
    <cellStyle name="40% - アクセント 4 24" xfId="253" xr:uid="{00000000-0005-0000-0000-0000FB000000}"/>
    <cellStyle name="40% - アクセント 4 25" xfId="254" xr:uid="{00000000-0005-0000-0000-0000FC000000}"/>
    <cellStyle name="40% - アクセント 4 3" xfId="255" xr:uid="{00000000-0005-0000-0000-0000FD000000}"/>
    <cellStyle name="40% - アクセント 4 3 2" xfId="256" xr:uid="{00000000-0005-0000-0000-0000FE000000}"/>
    <cellStyle name="40% - アクセント 4 4" xfId="257" xr:uid="{00000000-0005-0000-0000-0000FF000000}"/>
    <cellStyle name="40% - アクセント 4 5" xfId="258" xr:uid="{00000000-0005-0000-0000-000000010000}"/>
    <cellStyle name="40% - アクセント 4 6" xfId="259" xr:uid="{00000000-0005-0000-0000-000001010000}"/>
    <cellStyle name="40% - アクセント 4 7" xfId="260" xr:uid="{00000000-0005-0000-0000-000002010000}"/>
    <cellStyle name="40% - アクセント 4 8" xfId="261" xr:uid="{00000000-0005-0000-0000-000003010000}"/>
    <cellStyle name="40% - アクセント 4 9" xfId="262" xr:uid="{00000000-0005-0000-0000-000004010000}"/>
    <cellStyle name="40% - アクセント 5 10" xfId="263" xr:uid="{00000000-0005-0000-0000-000005010000}"/>
    <cellStyle name="40% - アクセント 5 11" xfId="264" xr:uid="{00000000-0005-0000-0000-000006010000}"/>
    <cellStyle name="40% - アクセント 5 12" xfId="265" xr:uid="{00000000-0005-0000-0000-000007010000}"/>
    <cellStyle name="40% - アクセント 5 13" xfId="266" xr:uid="{00000000-0005-0000-0000-000008010000}"/>
    <cellStyle name="40% - アクセント 5 14" xfId="267" xr:uid="{00000000-0005-0000-0000-000009010000}"/>
    <cellStyle name="40% - アクセント 5 15" xfId="268" xr:uid="{00000000-0005-0000-0000-00000A010000}"/>
    <cellStyle name="40% - アクセント 5 16" xfId="269" xr:uid="{00000000-0005-0000-0000-00000B010000}"/>
    <cellStyle name="40% - アクセント 5 17" xfId="270" xr:uid="{00000000-0005-0000-0000-00000C010000}"/>
    <cellStyle name="40% - アクセント 5 18" xfId="271" xr:uid="{00000000-0005-0000-0000-00000D010000}"/>
    <cellStyle name="40% - アクセント 5 19" xfId="272" xr:uid="{00000000-0005-0000-0000-00000E010000}"/>
    <cellStyle name="40% - アクセント 5 2" xfId="273" xr:uid="{00000000-0005-0000-0000-00000F010000}"/>
    <cellStyle name="40% - アクセント 5 2 2" xfId="274" xr:uid="{00000000-0005-0000-0000-000010010000}"/>
    <cellStyle name="40% - アクセント 5 20" xfId="275" xr:uid="{00000000-0005-0000-0000-000011010000}"/>
    <cellStyle name="40% - アクセント 5 21" xfId="276" xr:uid="{00000000-0005-0000-0000-000012010000}"/>
    <cellStyle name="40% - アクセント 5 22" xfId="277" xr:uid="{00000000-0005-0000-0000-000013010000}"/>
    <cellStyle name="40% - アクセント 5 23" xfId="278" xr:uid="{00000000-0005-0000-0000-000014010000}"/>
    <cellStyle name="40% - アクセント 5 24" xfId="279" xr:uid="{00000000-0005-0000-0000-000015010000}"/>
    <cellStyle name="40% - アクセント 5 25" xfId="280" xr:uid="{00000000-0005-0000-0000-000016010000}"/>
    <cellStyle name="40% - アクセント 5 3" xfId="281" xr:uid="{00000000-0005-0000-0000-000017010000}"/>
    <cellStyle name="40% - アクセント 5 3 2" xfId="282" xr:uid="{00000000-0005-0000-0000-000018010000}"/>
    <cellStyle name="40% - アクセント 5 4" xfId="283" xr:uid="{00000000-0005-0000-0000-000019010000}"/>
    <cellStyle name="40% - アクセント 5 5" xfId="284" xr:uid="{00000000-0005-0000-0000-00001A010000}"/>
    <cellStyle name="40% - アクセント 5 6" xfId="285" xr:uid="{00000000-0005-0000-0000-00001B010000}"/>
    <cellStyle name="40% - アクセント 5 7" xfId="286" xr:uid="{00000000-0005-0000-0000-00001C010000}"/>
    <cellStyle name="40% - アクセント 5 8" xfId="287" xr:uid="{00000000-0005-0000-0000-00001D010000}"/>
    <cellStyle name="40% - アクセント 5 9" xfId="288" xr:uid="{00000000-0005-0000-0000-00001E010000}"/>
    <cellStyle name="40% - アクセント 6 10" xfId="289" xr:uid="{00000000-0005-0000-0000-00001F010000}"/>
    <cellStyle name="40% - アクセント 6 11" xfId="290" xr:uid="{00000000-0005-0000-0000-000020010000}"/>
    <cellStyle name="40% - アクセント 6 12" xfId="291" xr:uid="{00000000-0005-0000-0000-000021010000}"/>
    <cellStyle name="40% - アクセント 6 13" xfId="292" xr:uid="{00000000-0005-0000-0000-000022010000}"/>
    <cellStyle name="40% - アクセント 6 14" xfId="293" xr:uid="{00000000-0005-0000-0000-000023010000}"/>
    <cellStyle name="40% - アクセント 6 15" xfId="294" xr:uid="{00000000-0005-0000-0000-000024010000}"/>
    <cellStyle name="40% - アクセント 6 16" xfId="295" xr:uid="{00000000-0005-0000-0000-000025010000}"/>
    <cellStyle name="40% - アクセント 6 17" xfId="296" xr:uid="{00000000-0005-0000-0000-000026010000}"/>
    <cellStyle name="40% - アクセント 6 18" xfId="297" xr:uid="{00000000-0005-0000-0000-000027010000}"/>
    <cellStyle name="40% - アクセント 6 19" xfId="298" xr:uid="{00000000-0005-0000-0000-000028010000}"/>
    <cellStyle name="40% - アクセント 6 2" xfId="299" xr:uid="{00000000-0005-0000-0000-000029010000}"/>
    <cellStyle name="40% - アクセント 6 2 2" xfId="300" xr:uid="{00000000-0005-0000-0000-00002A010000}"/>
    <cellStyle name="40% - アクセント 6 20" xfId="301" xr:uid="{00000000-0005-0000-0000-00002B010000}"/>
    <cellStyle name="40% - アクセント 6 21" xfId="302" xr:uid="{00000000-0005-0000-0000-00002C010000}"/>
    <cellStyle name="40% - アクセント 6 22" xfId="303" xr:uid="{00000000-0005-0000-0000-00002D010000}"/>
    <cellStyle name="40% - アクセント 6 23" xfId="304" xr:uid="{00000000-0005-0000-0000-00002E010000}"/>
    <cellStyle name="40% - アクセント 6 24" xfId="305" xr:uid="{00000000-0005-0000-0000-00002F010000}"/>
    <cellStyle name="40% - アクセント 6 25" xfId="306" xr:uid="{00000000-0005-0000-0000-000030010000}"/>
    <cellStyle name="40% - アクセント 6 3" xfId="307" xr:uid="{00000000-0005-0000-0000-000031010000}"/>
    <cellStyle name="40% - アクセント 6 3 2" xfId="308" xr:uid="{00000000-0005-0000-0000-000032010000}"/>
    <cellStyle name="40% - アクセント 6 4" xfId="309" xr:uid="{00000000-0005-0000-0000-000033010000}"/>
    <cellStyle name="40% - アクセント 6 5" xfId="310" xr:uid="{00000000-0005-0000-0000-000034010000}"/>
    <cellStyle name="40% - アクセント 6 6" xfId="311" xr:uid="{00000000-0005-0000-0000-000035010000}"/>
    <cellStyle name="40% - アクセント 6 7" xfId="312" xr:uid="{00000000-0005-0000-0000-000036010000}"/>
    <cellStyle name="40% - アクセント 6 8" xfId="313" xr:uid="{00000000-0005-0000-0000-000037010000}"/>
    <cellStyle name="40% - アクセント 6 9" xfId="314" xr:uid="{00000000-0005-0000-0000-000038010000}"/>
    <cellStyle name="60% - アクセント 1 10" xfId="315" xr:uid="{00000000-0005-0000-0000-000039010000}"/>
    <cellStyle name="60% - アクセント 1 11" xfId="316" xr:uid="{00000000-0005-0000-0000-00003A010000}"/>
    <cellStyle name="60% - アクセント 1 12" xfId="317" xr:uid="{00000000-0005-0000-0000-00003B010000}"/>
    <cellStyle name="60% - アクセント 1 13" xfId="318" xr:uid="{00000000-0005-0000-0000-00003C010000}"/>
    <cellStyle name="60% - アクセント 1 14" xfId="319" xr:uid="{00000000-0005-0000-0000-00003D010000}"/>
    <cellStyle name="60% - アクセント 1 15" xfId="320" xr:uid="{00000000-0005-0000-0000-00003E010000}"/>
    <cellStyle name="60% - アクセント 1 16" xfId="321" xr:uid="{00000000-0005-0000-0000-00003F010000}"/>
    <cellStyle name="60% - アクセント 1 17" xfId="322" xr:uid="{00000000-0005-0000-0000-000040010000}"/>
    <cellStyle name="60% - アクセント 1 18" xfId="323" xr:uid="{00000000-0005-0000-0000-000041010000}"/>
    <cellStyle name="60% - アクセント 1 19" xfId="324" xr:uid="{00000000-0005-0000-0000-000042010000}"/>
    <cellStyle name="60% - アクセント 1 2" xfId="325" xr:uid="{00000000-0005-0000-0000-000043010000}"/>
    <cellStyle name="60% - アクセント 1 2 2" xfId="326" xr:uid="{00000000-0005-0000-0000-000044010000}"/>
    <cellStyle name="60% - アクセント 1 20" xfId="327" xr:uid="{00000000-0005-0000-0000-000045010000}"/>
    <cellStyle name="60% - アクセント 1 21" xfId="328" xr:uid="{00000000-0005-0000-0000-000046010000}"/>
    <cellStyle name="60% - アクセント 1 22" xfId="329" xr:uid="{00000000-0005-0000-0000-000047010000}"/>
    <cellStyle name="60% - アクセント 1 23" xfId="330" xr:uid="{00000000-0005-0000-0000-000048010000}"/>
    <cellStyle name="60% - アクセント 1 24" xfId="331" xr:uid="{00000000-0005-0000-0000-000049010000}"/>
    <cellStyle name="60% - アクセント 1 25" xfId="332" xr:uid="{00000000-0005-0000-0000-00004A010000}"/>
    <cellStyle name="60% - アクセント 1 3" xfId="333" xr:uid="{00000000-0005-0000-0000-00004B010000}"/>
    <cellStyle name="60% - アクセント 1 3 2" xfId="334" xr:uid="{00000000-0005-0000-0000-00004C010000}"/>
    <cellStyle name="60% - アクセント 1 4" xfId="335" xr:uid="{00000000-0005-0000-0000-00004D010000}"/>
    <cellStyle name="60% - アクセント 1 5" xfId="336" xr:uid="{00000000-0005-0000-0000-00004E010000}"/>
    <cellStyle name="60% - アクセント 1 6" xfId="337" xr:uid="{00000000-0005-0000-0000-00004F010000}"/>
    <cellStyle name="60% - アクセント 1 7" xfId="338" xr:uid="{00000000-0005-0000-0000-000050010000}"/>
    <cellStyle name="60% - アクセント 1 8" xfId="339" xr:uid="{00000000-0005-0000-0000-000051010000}"/>
    <cellStyle name="60% - アクセント 1 9" xfId="340" xr:uid="{00000000-0005-0000-0000-000052010000}"/>
    <cellStyle name="60% - アクセント 2 10" xfId="341" xr:uid="{00000000-0005-0000-0000-000053010000}"/>
    <cellStyle name="60% - アクセント 2 11" xfId="342" xr:uid="{00000000-0005-0000-0000-000054010000}"/>
    <cellStyle name="60% - アクセント 2 12" xfId="343" xr:uid="{00000000-0005-0000-0000-000055010000}"/>
    <cellStyle name="60% - アクセント 2 13" xfId="344" xr:uid="{00000000-0005-0000-0000-000056010000}"/>
    <cellStyle name="60% - アクセント 2 14" xfId="345" xr:uid="{00000000-0005-0000-0000-000057010000}"/>
    <cellStyle name="60% - アクセント 2 15" xfId="346" xr:uid="{00000000-0005-0000-0000-000058010000}"/>
    <cellStyle name="60% - アクセント 2 16" xfId="347" xr:uid="{00000000-0005-0000-0000-000059010000}"/>
    <cellStyle name="60% - アクセント 2 17" xfId="348" xr:uid="{00000000-0005-0000-0000-00005A010000}"/>
    <cellStyle name="60% - アクセント 2 18" xfId="349" xr:uid="{00000000-0005-0000-0000-00005B010000}"/>
    <cellStyle name="60% - アクセント 2 19" xfId="350" xr:uid="{00000000-0005-0000-0000-00005C010000}"/>
    <cellStyle name="60% - アクセント 2 2" xfId="351" xr:uid="{00000000-0005-0000-0000-00005D010000}"/>
    <cellStyle name="60% - アクセント 2 2 2" xfId="352" xr:uid="{00000000-0005-0000-0000-00005E010000}"/>
    <cellStyle name="60% - アクセント 2 20" xfId="353" xr:uid="{00000000-0005-0000-0000-00005F010000}"/>
    <cellStyle name="60% - アクセント 2 21" xfId="354" xr:uid="{00000000-0005-0000-0000-000060010000}"/>
    <cellStyle name="60% - アクセント 2 22" xfId="355" xr:uid="{00000000-0005-0000-0000-000061010000}"/>
    <cellStyle name="60% - アクセント 2 23" xfId="356" xr:uid="{00000000-0005-0000-0000-000062010000}"/>
    <cellStyle name="60% - アクセント 2 24" xfId="357" xr:uid="{00000000-0005-0000-0000-000063010000}"/>
    <cellStyle name="60% - アクセント 2 25" xfId="358" xr:uid="{00000000-0005-0000-0000-000064010000}"/>
    <cellStyle name="60% - アクセント 2 3" xfId="359" xr:uid="{00000000-0005-0000-0000-000065010000}"/>
    <cellStyle name="60% - アクセント 2 3 2" xfId="360" xr:uid="{00000000-0005-0000-0000-000066010000}"/>
    <cellStyle name="60% - アクセント 2 4" xfId="361" xr:uid="{00000000-0005-0000-0000-000067010000}"/>
    <cellStyle name="60% - アクセント 2 5" xfId="362" xr:uid="{00000000-0005-0000-0000-000068010000}"/>
    <cellStyle name="60% - アクセント 2 6" xfId="363" xr:uid="{00000000-0005-0000-0000-000069010000}"/>
    <cellStyle name="60% - アクセント 2 7" xfId="364" xr:uid="{00000000-0005-0000-0000-00006A010000}"/>
    <cellStyle name="60% - アクセント 2 8" xfId="365" xr:uid="{00000000-0005-0000-0000-00006B010000}"/>
    <cellStyle name="60% - アクセント 2 9" xfId="366" xr:uid="{00000000-0005-0000-0000-00006C010000}"/>
    <cellStyle name="60% - アクセント 3 10" xfId="367" xr:uid="{00000000-0005-0000-0000-00006D010000}"/>
    <cellStyle name="60% - アクセント 3 11" xfId="368" xr:uid="{00000000-0005-0000-0000-00006E010000}"/>
    <cellStyle name="60% - アクセント 3 12" xfId="369" xr:uid="{00000000-0005-0000-0000-00006F010000}"/>
    <cellStyle name="60% - アクセント 3 13" xfId="370" xr:uid="{00000000-0005-0000-0000-000070010000}"/>
    <cellStyle name="60% - アクセント 3 14" xfId="371" xr:uid="{00000000-0005-0000-0000-000071010000}"/>
    <cellStyle name="60% - アクセント 3 15" xfId="372" xr:uid="{00000000-0005-0000-0000-000072010000}"/>
    <cellStyle name="60% - アクセント 3 16" xfId="373" xr:uid="{00000000-0005-0000-0000-000073010000}"/>
    <cellStyle name="60% - アクセント 3 17" xfId="374" xr:uid="{00000000-0005-0000-0000-000074010000}"/>
    <cellStyle name="60% - アクセント 3 18" xfId="375" xr:uid="{00000000-0005-0000-0000-000075010000}"/>
    <cellStyle name="60% - アクセント 3 19" xfId="376" xr:uid="{00000000-0005-0000-0000-000076010000}"/>
    <cellStyle name="60% - アクセント 3 2" xfId="377" xr:uid="{00000000-0005-0000-0000-000077010000}"/>
    <cellStyle name="60% - アクセント 3 2 2" xfId="378" xr:uid="{00000000-0005-0000-0000-000078010000}"/>
    <cellStyle name="60% - アクセント 3 20" xfId="379" xr:uid="{00000000-0005-0000-0000-000079010000}"/>
    <cellStyle name="60% - アクセント 3 21" xfId="380" xr:uid="{00000000-0005-0000-0000-00007A010000}"/>
    <cellStyle name="60% - アクセント 3 22" xfId="381" xr:uid="{00000000-0005-0000-0000-00007B010000}"/>
    <cellStyle name="60% - アクセント 3 23" xfId="382" xr:uid="{00000000-0005-0000-0000-00007C010000}"/>
    <cellStyle name="60% - アクセント 3 24" xfId="383" xr:uid="{00000000-0005-0000-0000-00007D010000}"/>
    <cellStyle name="60% - アクセント 3 25" xfId="384" xr:uid="{00000000-0005-0000-0000-00007E010000}"/>
    <cellStyle name="60% - アクセント 3 3" xfId="385" xr:uid="{00000000-0005-0000-0000-00007F010000}"/>
    <cellStyle name="60% - アクセント 3 3 2" xfId="386" xr:uid="{00000000-0005-0000-0000-000080010000}"/>
    <cellStyle name="60% - アクセント 3 4" xfId="387" xr:uid="{00000000-0005-0000-0000-000081010000}"/>
    <cellStyle name="60% - アクセント 3 5" xfId="388" xr:uid="{00000000-0005-0000-0000-000082010000}"/>
    <cellStyle name="60% - アクセント 3 6" xfId="389" xr:uid="{00000000-0005-0000-0000-000083010000}"/>
    <cellStyle name="60% - アクセント 3 7" xfId="390" xr:uid="{00000000-0005-0000-0000-000084010000}"/>
    <cellStyle name="60% - アクセント 3 8" xfId="391" xr:uid="{00000000-0005-0000-0000-000085010000}"/>
    <cellStyle name="60% - アクセント 3 9" xfId="392" xr:uid="{00000000-0005-0000-0000-000086010000}"/>
    <cellStyle name="60% - アクセント 4 10" xfId="393" xr:uid="{00000000-0005-0000-0000-000087010000}"/>
    <cellStyle name="60% - アクセント 4 11" xfId="394" xr:uid="{00000000-0005-0000-0000-000088010000}"/>
    <cellStyle name="60% - アクセント 4 12" xfId="395" xr:uid="{00000000-0005-0000-0000-000089010000}"/>
    <cellStyle name="60% - アクセント 4 13" xfId="396" xr:uid="{00000000-0005-0000-0000-00008A010000}"/>
    <cellStyle name="60% - アクセント 4 14" xfId="397" xr:uid="{00000000-0005-0000-0000-00008B010000}"/>
    <cellStyle name="60% - アクセント 4 15" xfId="398" xr:uid="{00000000-0005-0000-0000-00008C010000}"/>
    <cellStyle name="60% - アクセント 4 16" xfId="399" xr:uid="{00000000-0005-0000-0000-00008D010000}"/>
    <cellStyle name="60% - アクセント 4 17" xfId="400" xr:uid="{00000000-0005-0000-0000-00008E010000}"/>
    <cellStyle name="60% - アクセント 4 18" xfId="401" xr:uid="{00000000-0005-0000-0000-00008F010000}"/>
    <cellStyle name="60% - アクセント 4 19" xfId="402" xr:uid="{00000000-0005-0000-0000-000090010000}"/>
    <cellStyle name="60% - アクセント 4 2" xfId="403" xr:uid="{00000000-0005-0000-0000-000091010000}"/>
    <cellStyle name="60% - アクセント 4 2 2" xfId="404" xr:uid="{00000000-0005-0000-0000-000092010000}"/>
    <cellStyle name="60% - アクセント 4 20" xfId="405" xr:uid="{00000000-0005-0000-0000-000093010000}"/>
    <cellStyle name="60% - アクセント 4 21" xfId="406" xr:uid="{00000000-0005-0000-0000-000094010000}"/>
    <cellStyle name="60% - アクセント 4 22" xfId="407" xr:uid="{00000000-0005-0000-0000-000095010000}"/>
    <cellStyle name="60% - アクセント 4 23" xfId="408" xr:uid="{00000000-0005-0000-0000-000096010000}"/>
    <cellStyle name="60% - アクセント 4 24" xfId="409" xr:uid="{00000000-0005-0000-0000-000097010000}"/>
    <cellStyle name="60% - アクセント 4 25" xfId="410" xr:uid="{00000000-0005-0000-0000-000098010000}"/>
    <cellStyle name="60% - アクセント 4 3" xfId="411" xr:uid="{00000000-0005-0000-0000-000099010000}"/>
    <cellStyle name="60% - アクセント 4 3 2" xfId="412" xr:uid="{00000000-0005-0000-0000-00009A010000}"/>
    <cellStyle name="60% - アクセント 4 4" xfId="413" xr:uid="{00000000-0005-0000-0000-00009B010000}"/>
    <cellStyle name="60% - アクセント 4 5" xfId="414" xr:uid="{00000000-0005-0000-0000-00009C010000}"/>
    <cellStyle name="60% - アクセント 4 6" xfId="415" xr:uid="{00000000-0005-0000-0000-00009D010000}"/>
    <cellStyle name="60% - アクセント 4 7" xfId="416" xr:uid="{00000000-0005-0000-0000-00009E010000}"/>
    <cellStyle name="60% - アクセント 4 8" xfId="417" xr:uid="{00000000-0005-0000-0000-00009F010000}"/>
    <cellStyle name="60% - アクセント 4 9" xfId="418" xr:uid="{00000000-0005-0000-0000-0000A0010000}"/>
    <cellStyle name="60% - アクセント 5 10" xfId="419" xr:uid="{00000000-0005-0000-0000-0000A1010000}"/>
    <cellStyle name="60% - アクセント 5 11" xfId="420" xr:uid="{00000000-0005-0000-0000-0000A2010000}"/>
    <cellStyle name="60% - アクセント 5 12" xfId="421" xr:uid="{00000000-0005-0000-0000-0000A3010000}"/>
    <cellStyle name="60% - アクセント 5 13" xfId="422" xr:uid="{00000000-0005-0000-0000-0000A4010000}"/>
    <cellStyle name="60% - アクセント 5 14" xfId="423" xr:uid="{00000000-0005-0000-0000-0000A5010000}"/>
    <cellStyle name="60% - アクセント 5 15" xfId="424" xr:uid="{00000000-0005-0000-0000-0000A6010000}"/>
    <cellStyle name="60% - アクセント 5 16" xfId="425" xr:uid="{00000000-0005-0000-0000-0000A7010000}"/>
    <cellStyle name="60% - アクセント 5 17" xfId="426" xr:uid="{00000000-0005-0000-0000-0000A8010000}"/>
    <cellStyle name="60% - アクセント 5 18" xfId="427" xr:uid="{00000000-0005-0000-0000-0000A9010000}"/>
    <cellStyle name="60% - アクセント 5 19" xfId="428" xr:uid="{00000000-0005-0000-0000-0000AA010000}"/>
    <cellStyle name="60% - アクセント 5 2" xfId="429" xr:uid="{00000000-0005-0000-0000-0000AB010000}"/>
    <cellStyle name="60% - アクセント 5 2 2" xfId="430" xr:uid="{00000000-0005-0000-0000-0000AC010000}"/>
    <cellStyle name="60% - アクセント 5 20" xfId="431" xr:uid="{00000000-0005-0000-0000-0000AD010000}"/>
    <cellStyle name="60% - アクセント 5 21" xfId="432" xr:uid="{00000000-0005-0000-0000-0000AE010000}"/>
    <cellStyle name="60% - アクセント 5 22" xfId="433" xr:uid="{00000000-0005-0000-0000-0000AF010000}"/>
    <cellStyle name="60% - アクセント 5 23" xfId="434" xr:uid="{00000000-0005-0000-0000-0000B0010000}"/>
    <cellStyle name="60% - アクセント 5 24" xfId="435" xr:uid="{00000000-0005-0000-0000-0000B1010000}"/>
    <cellStyle name="60% - アクセント 5 25" xfId="436" xr:uid="{00000000-0005-0000-0000-0000B2010000}"/>
    <cellStyle name="60% - アクセント 5 3" xfId="437" xr:uid="{00000000-0005-0000-0000-0000B3010000}"/>
    <cellStyle name="60% - アクセント 5 3 2" xfId="438" xr:uid="{00000000-0005-0000-0000-0000B4010000}"/>
    <cellStyle name="60% - アクセント 5 4" xfId="439" xr:uid="{00000000-0005-0000-0000-0000B5010000}"/>
    <cellStyle name="60% - アクセント 5 5" xfId="440" xr:uid="{00000000-0005-0000-0000-0000B6010000}"/>
    <cellStyle name="60% - アクセント 5 6" xfId="441" xr:uid="{00000000-0005-0000-0000-0000B7010000}"/>
    <cellStyle name="60% - アクセント 5 7" xfId="442" xr:uid="{00000000-0005-0000-0000-0000B8010000}"/>
    <cellStyle name="60% - アクセント 5 8" xfId="443" xr:uid="{00000000-0005-0000-0000-0000B9010000}"/>
    <cellStyle name="60% - アクセント 5 9" xfId="444" xr:uid="{00000000-0005-0000-0000-0000BA010000}"/>
    <cellStyle name="60% - アクセント 6 10" xfId="445" xr:uid="{00000000-0005-0000-0000-0000BB010000}"/>
    <cellStyle name="60% - アクセント 6 11" xfId="446" xr:uid="{00000000-0005-0000-0000-0000BC010000}"/>
    <cellStyle name="60% - アクセント 6 12" xfId="447" xr:uid="{00000000-0005-0000-0000-0000BD010000}"/>
    <cellStyle name="60% - アクセント 6 13" xfId="448" xr:uid="{00000000-0005-0000-0000-0000BE010000}"/>
    <cellStyle name="60% - アクセント 6 14" xfId="449" xr:uid="{00000000-0005-0000-0000-0000BF010000}"/>
    <cellStyle name="60% - アクセント 6 15" xfId="450" xr:uid="{00000000-0005-0000-0000-0000C0010000}"/>
    <cellStyle name="60% - アクセント 6 16" xfId="451" xr:uid="{00000000-0005-0000-0000-0000C1010000}"/>
    <cellStyle name="60% - アクセント 6 17" xfId="452" xr:uid="{00000000-0005-0000-0000-0000C2010000}"/>
    <cellStyle name="60% - アクセント 6 18" xfId="453" xr:uid="{00000000-0005-0000-0000-0000C3010000}"/>
    <cellStyle name="60% - アクセント 6 19" xfId="454" xr:uid="{00000000-0005-0000-0000-0000C4010000}"/>
    <cellStyle name="60% - アクセント 6 2" xfId="455" xr:uid="{00000000-0005-0000-0000-0000C5010000}"/>
    <cellStyle name="60% - アクセント 6 2 2" xfId="456" xr:uid="{00000000-0005-0000-0000-0000C6010000}"/>
    <cellStyle name="60% - アクセント 6 20" xfId="457" xr:uid="{00000000-0005-0000-0000-0000C7010000}"/>
    <cellStyle name="60% - アクセント 6 21" xfId="458" xr:uid="{00000000-0005-0000-0000-0000C8010000}"/>
    <cellStyle name="60% - アクセント 6 22" xfId="459" xr:uid="{00000000-0005-0000-0000-0000C9010000}"/>
    <cellStyle name="60% - アクセント 6 23" xfId="460" xr:uid="{00000000-0005-0000-0000-0000CA010000}"/>
    <cellStyle name="60% - アクセント 6 24" xfId="461" xr:uid="{00000000-0005-0000-0000-0000CB010000}"/>
    <cellStyle name="60% - アクセント 6 25" xfId="462" xr:uid="{00000000-0005-0000-0000-0000CC010000}"/>
    <cellStyle name="60% - アクセント 6 3" xfId="463" xr:uid="{00000000-0005-0000-0000-0000CD010000}"/>
    <cellStyle name="60% - アクセント 6 3 2" xfId="464" xr:uid="{00000000-0005-0000-0000-0000CE010000}"/>
    <cellStyle name="60% - アクセント 6 4" xfId="465" xr:uid="{00000000-0005-0000-0000-0000CF010000}"/>
    <cellStyle name="60% - アクセント 6 5" xfId="466" xr:uid="{00000000-0005-0000-0000-0000D0010000}"/>
    <cellStyle name="60% - アクセント 6 6" xfId="467" xr:uid="{00000000-0005-0000-0000-0000D1010000}"/>
    <cellStyle name="60% - アクセント 6 7" xfId="468" xr:uid="{00000000-0005-0000-0000-0000D2010000}"/>
    <cellStyle name="60% - アクセント 6 8" xfId="469" xr:uid="{00000000-0005-0000-0000-0000D3010000}"/>
    <cellStyle name="60% - アクセント 6 9" xfId="470" xr:uid="{00000000-0005-0000-0000-0000D4010000}"/>
    <cellStyle name="アクセント 1 10" xfId="471" xr:uid="{00000000-0005-0000-0000-0000D5010000}"/>
    <cellStyle name="アクセント 1 11" xfId="472" xr:uid="{00000000-0005-0000-0000-0000D6010000}"/>
    <cellStyle name="アクセント 1 12" xfId="473" xr:uid="{00000000-0005-0000-0000-0000D7010000}"/>
    <cellStyle name="アクセント 1 13" xfId="474" xr:uid="{00000000-0005-0000-0000-0000D8010000}"/>
    <cellStyle name="アクセント 1 14" xfId="475" xr:uid="{00000000-0005-0000-0000-0000D9010000}"/>
    <cellStyle name="アクセント 1 15" xfId="476" xr:uid="{00000000-0005-0000-0000-0000DA010000}"/>
    <cellStyle name="アクセント 1 16" xfId="477" xr:uid="{00000000-0005-0000-0000-0000DB010000}"/>
    <cellStyle name="アクセント 1 17" xfId="478" xr:uid="{00000000-0005-0000-0000-0000DC010000}"/>
    <cellStyle name="アクセント 1 18" xfId="479" xr:uid="{00000000-0005-0000-0000-0000DD010000}"/>
    <cellStyle name="アクセント 1 19" xfId="480" xr:uid="{00000000-0005-0000-0000-0000DE010000}"/>
    <cellStyle name="アクセント 1 2" xfId="481" xr:uid="{00000000-0005-0000-0000-0000DF010000}"/>
    <cellStyle name="アクセント 1 2 2" xfId="482" xr:uid="{00000000-0005-0000-0000-0000E0010000}"/>
    <cellStyle name="アクセント 1 20" xfId="483" xr:uid="{00000000-0005-0000-0000-0000E1010000}"/>
    <cellStyle name="アクセント 1 21" xfId="484" xr:uid="{00000000-0005-0000-0000-0000E2010000}"/>
    <cellStyle name="アクセント 1 22" xfId="485" xr:uid="{00000000-0005-0000-0000-0000E3010000}"/>
    <cellStyle name="アクセント 1 23" xfId="486" xr:uid="{00000000-0005-0000-0000-0000E4010000}"/>
    <cellStyle name="アクセント 1 24" xfId="487" xr:uid="{00000000-0005-0000-0000-0000E5010000}"/>
    <cellStyle name="アクセント 1 25" xfId="488" xr:uid="{00000000-0005-0000-0000-0000E6010000}"/>
    <cellStyle name="アクセント 1 3" xfId="489" xr:uid="{00000000-0005-0000-0000-0000E7010000}"/>
    <cellStyle name="アクセント 1 3 2" xfId="490" xr:uid="{00000000-0005-0000-0000-0000E8010000}"/>
    <cellStyle name="アクセント 1 4" xfId="491" xr:uid="{00000000-0005-0000-0000-0000E9010000}"/>
    <cellStyle name="アクセント 1 5" xfId="492" xr:uid="{00000000-0005-0000-0000-0000EA010000}"/>
    <cellStyle name="アクセント 1 6" xfId="493" xr:uid="{00000000-0005-0000-0000-0000EB010000}"/>
    <cellStyle name="アクセント 1 7" xfId="494" xr:uid="{00000000-0005-0000-0000-0000EC010000}"/>
    <cellStyle name="アクセント 1 8" xfId="495" xr:uid="{00000000-0005-0000-0000-0000ED010000}"/>
    <cellStyle name="アクセント 1 9" xfId="496" xr:uid="{00000000-0005-0000-0000-0000EE010000}"/>
    <cellStyle name="アクセント 2 10" xfId="497" xr:uid="{00000000-0005-0000-0000-0000EF010000}"/>
    <cellStyle name="アクセント 2 11" xfId="498" xr:uid="{00000000-0005-0000-0000-0000F0010000}"/>
    <cellStyle name="アクセント 2 12" xfId="499" xr:uid="{00000000-0005-0000-0000-0000F1010000}"/>
    <cellStyle name="アクセント 2 13" xfId="500" xr:uid="{00000000-0005-0000-0000-0000F2010000}"/>
    <cellStyle name="アクセント 2 14" xfId="501" xr:uid="{00000000-0005-0000-0000-0000F3010000}"/>
    <cellStyle name="アクセント 2 15" xfId="502" xr:uid="{00000000-0005-0000-0000-0000F4010000}"/>
    <cellStyle name="アクセント 2 16" xfId="503" xr:uid="{00000000-0005-0000-0000-0000F5010000}"/>
    <cellStyle name="アクセント 2 17" xfId="504" xr:uid="{00000000-0005-0000-0000-0000F6010000}"/>
    <cellStyle name="アクセント 2 18" xfId="505" xr:uid="{00000000-0005-0000-0000-0000F7010000}"/>
    <cellStyle name="アクセント 2 19" xfId="506" xr:uid="{00000000-0005-0000-0000-0000F8010000}"/>
    <cellStyle name="アクセント 2 2" xfId="507" xr:uid="{00000000-0005-0000-0000-0000F9010000}"/>
    <cellStyle name="アクセント 2 2 2" xfId="508" xr:uid="{00000000-0005-0000-0000-0000FA010000}"/>
    <cellStyle name="アクセント 2 20" xfId="509" xr:uid="{00000000-0005-0000-0000-0000FB010000}"/>
    <cellStyle name="アクセント 2 21" xfId="510" xr:uid="{00000000-0005-0000-0000-0000FC010000}"/>
    <cellStyle name="アクセント 2 22" xfId="511" xr:uid="{00000000-0005-0000-0000-0000FD010000}"/>
    <cellStyle name="アクセント 2 23" xfId="512" xr:uid="{00000000-0005-0000-0000-0000FE010000}"/>
    <cellStyle name="アクセント 2 24" xfId="513" xr:uid="{00000000-0005-0000-0000-0000FF010000}"/>
    <cellStyle name="アクセント 2 25" xfId="514" xr:uid="{00000000-0005-0000-0000-000000020000}"/>
    <cellStyle name="アクセント 2 3" xfId="515" xr:uid="{00000000-0005-0000-0000-000001020000}"/>
    <cellStyle name="アクセント 2 3 2" xfId="516" xr:uid="{00000000-0005-0000-0000-000002020000}"/>
    <cellStyle name="アクセント 2 4" xfId="517" xr:uid="{00000000-0005-0000-0000-000003020000}"/>
    <cellStyle name="アクセント 2 5" xfId="518" xr:uid="{00000000-0005-0000-0000-000004020000}"/>
    <cellStyle name="アクセント 2 6" xfId="519" xr:uid="{00000000-0005-0000-0000-000005020000}"/>
    <cellStyle name="アクセント 2 7" xfId="520" xr:uid="{00000000-0005-0000-0000-000006020000}"/>
    <cellStyle name="アクセント 2 8" xfId="521" xr:uid="{00000000-0005-0000-0000-000007020000}"/>
    <cellStyle name="アクセント 2 9" xfId="522" xr:uid="{00000000-0005-0000-0000-000008020000}"/>
    <cellStyle name="アクセント 3 10" xfId="523" xr:uid="{00000000-0005-0000-0000-000009020000}"/>
    <cellStyle name="アクセント 3 11" xfId="524" xr:uid="{00000000-0005-0000-0000-00000A020000}"/>
    <cellStyle name="アクセント 3 12" xfId="525" xr:uid="{00000000-0005-0000-0000-00000B020000}"/>
    <cellStyle name="アクセント 3 13" xfId="526" xr:uid="{00000000-0005-0000-0000-00000C020000}"/>
    <cellStyle name="アクセント 3 14" xfId="527" xr:uid="{00000000-0005-0000-0000-00000D020000}"/>
    <cellStyle name="アクセント 3 15" xfId="528" xr:uid="{00000000-0005-0000-0000-00000E020000}"/>
    <cellStyle name="アクセント 3 16" xfId="529" xr:uid="{00000000-0005-0000-0000-00000F020000}"/>
    <cellStyle name="アクセント 3 17" xfId="530" xr:uid="{00000000-0005-0000-0000-000010020000}"/>
    <cellStyle name="アクセント 3 18" xfId="531" xr:uid="{00000000-0005-0000-0000-000011020000}"/>
    <cellStyle name="アクセント 3 19" xfId="532" xr:uid="{00000000-0005-0000-0000-000012020000}"/>
    <cellStyle name="アクセント 3 2" xfId="533" xr:uid="{00000000-0005-0000-0000-000013020000}"/>
    <cellStyle name="アクセント 3 2 2" xfId="534" xr:uid="{00000000-0005-0000-0000-000014020000}"/>
    <cellStyle name="アクセント 3 20" xfId="535" xr:uid="{00000000-0005-0000-0000-000015020000}"/>
    <cellStyle name="アクセント 3 21" xfId="536" xr:uid="{00000000-0005-0000-0000-000016020000}"/>
    <cellStyle name="アクセント 3 22" xfId="537" xr:uid="{00000000-0005-0000-0000-000017020000}"/>
    <cellStyle name="アクセント 3 23" xfId="538" xr:uid="{00000000-0005-0000-0000-000018020000}"/>
    <cellStyle name="アクセント 3 24" xfId="539" xr:uid="{00000000-0005-0000-0000-000019020000}"/>
    <cellStyle name="アクセント 3 25" xfId="540" xr:uid="{00000000-0005-0000-0000-00001A020000}"/>
    <cellStyle name="アクセント 3 3" xfId="541" xr:uid="{00000000-0005-0000-0000-00001B020000}"/>
    <cellStyle name="アクセント 3 3 2" xfId="542" xr:uid="{00000000-0005-0000-0000-00001C020000}"/>
    <cellStyle name="アクセント 3 4" xfId="543" xr:uid="{00000000-0005-0000-0000-00001D020000}"/>
    <cellStyle name="アクセント 3 5" xfId="544" xr:uid="{00000000-0005-0000-0000-00001E020000}"/>
    <cellStyle name="アクセント 3 6" xfId="545" xr:uid="{00000000-0005-0000-0000-00001F020000}"/>
    <cellStyle name="アクセント 3 7" xfId="546" xr:uid="{00000000-0005-0000-0000-000020020000}"/>
    <cellStyle name="アクセント 3 8" xfId="547" xr:uid="{00000000-0005-0000-0000-000021020000}"/>
    <cellStyle name="アクセント 3 9" xfId="548" xr:uid="{00000000-0005-0000-0000-000022020000}"/>
    <cellStyle name="アクセント 4 10" xfId="549" xr:uid="{00000000-0005-0000-0000-000023020000}"/>
    <cellStyle name="アクセント 4 11" xfId="550" xr:uid="{00000000-0005-0000-0000-000024020000}"/>
    <cellStyle name="アクセント 4 12" xfId="551" xr:uid="{00000000-0005-0000-0000-000025020000}"/>
    <cellStyle name="アクセント 4 13" xfId="552" xr:uid="{00000000-0005-0000-0000-000026020000}"/>
    <cellStyle name="アクセント 4 14" xfId="553" xr:uid="{00000000-0005-0000-0000-000027020000}"/>
    <cellStyle name="アクセント 4 15" xfId="554" xr:uid="{00000000-0005-0000-0000-000028020000}"/>
    <cellStyle name="アクセント 4 16" xfId="555" xr:uid="{00000000-0005-0000-0000-000029020000}"/>
    <cellStyle name="アクセント 4 17" xfId="556" xr:uid="{00000000-0005-0000-0000-00002A020000}"/>
    <cellStyle name="アクセント 4 18" xfId="557" xr:uid="{00000000-0005-0000-0000-00002B020000}"/>
    <cellStyle name="アクセント 4 19" xfId="558" xr:uid="{00000000-0005-0000-0000-00002C020000}"/>
    <cellStyle name="アクセント 4 2" xfId="559" xr:uid="{00000000-0005-0000-0000-00002D020000}"/>
    <cellStyle name="アクセント 4 2 2" xfId="560" xr:uid="{00000000-0005-0000-0000-00002E020000}"/>
    <cellStyle name="アクセント 4 20" xfId="561" xr:uid="{00000000-0005-0000-0000-00002F020000}"/>
    <cellStyle name="アクセント 4 21" xfId="562" xr:uid="{00000000-0005-0000-0000-000030020000}"/>
    <cellStyle name="アクセント 4 22" xfId="563" xr:uid="{00000000-0005-0000-0000-000031020000}"/>
    <cellStyle name="アクセント 4 23" xfId="564" xr:uid="{00000000-0005-0000-0000-000032020000}"/>
    <cellStyle name="アクセント 4 24" xfId="565" xr:uid="{00000000-0005-0000-0000-000033020000}"/>
    <cellStyle name="アクセント 4 25" xfId="566" xr:uid="{00000000-0005-0000-0000-000034020000}"/>
    <cellStyle name="アクセント 4 3" xfId="567" xr:uid="{00000000-0005-0000-0000-000035020000}"/>
    <cellStyle name="アクセント 4 3 2" xfId="568" xr:uid="{00000000-0005-0000-0000-000036020000}"/>
    <cellStyle name="アクセント 4 4" xfId="569" xr:uid="{00000000-0005-0000-0000-000037020000}"/>
    <cellStyle name="アクセント 4 5" xfId="570" xr:uid="{00000000-0005-0000-0000-000038020000}"/>
    <cellStyle name="アクセント 4 6" xfId="571" xr:uid="{00000000-0005-0000-0000-000039020000}"/>
    <cellStyle name="アクセント 4 7" xfId="572" xr:uid="{00000000-0005-0000-0000-00003A020000}"/>
    <cellStyle name="アクセント 4 8" xfId="573" xr:uid="{00000000-0005-0000-0000-00003B020000}"/>
    <cellStyle name="アクセント 4 9" xfId="574" xr:uid="{00000000-0005-0000-0000-00003C020000}"/>
    <cellStyle name="アクセント 5 10" xfId="575" xr:uid="{00000000-0005-0000-0000-00003D020000}"/>
    <cellStyle name="アクセント 5 11" xfId="576" xr:uid="{00000000-0005-0000-0000-00003E020000}"/>
    <cellStyle name="アクセント 5 12" xfId="577" xr:uid="{00000000-0005-0000-0000-00003F020000}"/>
    <cellStyle name="アクセント 5 13" xfId="578" xr:uid="{00000000-0005-0000-0000-000040020000}"/>
    <cellStyle name="アクセント 5 14" xfId="579" xr:uid="{00000000-0005-0000-0000-000041020000}"/>
    <cellStyle name="アクセント 5 15" xfId="580" xr:uid="{00000000-0005-0000-0000-000042020000}"/>
    <cellStyle name="アクセント 5 16" xfId="581" xr:uid="{00000000-0005-0000-0000-000043020000}"/>
    <cellStyle name="アクセント 5 17" xfId="582" xr:uid="{00000000-0005-0000-0000-000044020000}"/>
    <cellStyle name="アクセント 5 18" xfId="583" xr:uid="{00000000-0005-0000-0000-000045020000}"/>
    <cellStyle name="アクセント 5 19" xfId="584" xr:uid="{00000000-0005-0000-0000-000046020000}"/>
    <cellStyle name="アクセント 5 2" xfId="585" xr:uid="{00000000-0005-0000-0000-000047020000}"/>
    <cellStyle name="アクセント 5 2 2" xfId="586" xr:uid="{00000000-0005-0000-0000-000048020000}"/>
    <cellStyle name="アクセント 5 20" xfId="587" xr:uid="{00000000-0005-0000-0000-000049020000}"/>
    <cellStyle name="アクセント 5 21" xfId="588" xr:uid="{00000000-0005-0000-0000-00004A020000}"/>
    <cellStyle name="アクセント 5 22" xfId="589" xr:uid="{00000000-0005-0000-0000-00004B020000}"/>
    <cellStyle name="アクセント 5 23" xfId="590" xr:uid="{00000000-0005-0000-0000-00004C020000}"/>
    <cellStyle name="アクセント 5 24" xfId="591" xr:uid="{00000000-0005-0000-0000-00004D020000}"/>
    <cellStyle name="アクセント 5 25" xfId="592" xr:uid="{00000000-0005-0000-0000-00004E020000}"/>
    <cellStyle name="アクセント 5 3" xfId="593" xr:uid="{00000000-0005-0000-0000-00004F020000}"/>
    <cellStyle name="アクセント 5 3 2" xfId="594" xr:uid="{00000000-0005-0000-0000-000050020000}"/>
    <cellStyle name="アクセント 5 4" xfId="595" xr:uid="{00000000-0005-0000-0000-000051020000}"/>
    <cellStyle name="アクセント 5 5" xfId="596" xr:uid="{00000000-0005-0000-0000-000052020000}"/>
    <cellStyle name="アクセント 5 6" xfId="597" xr:uid="{00000000-0005-0000-0000-000053020000}"/>
    <cellStyle name="アクセント 5 7" xfId="598" xr:uid="{00000000-0005-0000-0000-000054020000}"/>
    <cellStyle name="アクセント 5 8" xfId="599" xr:uid="{00000000-0005-0000-0000-000055020000}"/>
    <cellStyle name="アクセント 5 9" xfId="600" xr:uid="{00000000-0005-0000-0000-000056020000}"/>
    <cellStyle name="アクセント 6 10" xfId="601" xr:uid="{00000000-0005-0000-0000-000057020000}"/>
    <cellStyle name="アクセント 6 11" xfId="602" xr:uid="{00000000-0005-0000-0000-000058020000}"/>
    <cellStyle name="アクセント 6 12" xfId="603" xr:uid="{00000000-0005-0000-0000-000059020000}"/>
    <cellStyle name="アクセント 6 13" xfId="604" xr:uid="{00000000-0005-0000-0000-00005A020000}"/>
    <cellStyle name="アクセント 6 14" xfId="605" xr:uid="{00000000-0005-0000-0000-00005B020000}"/>
    <cellStyle name="アクセント 6 15" xfId="606" xr:uid="{00000000-0005-0000-0000-00005C020000}"/>
    <cellStyle name="アクセント 6 16" xfId="607" xr:uid="{00000000-0005-0000-0000-00005D020000}"/>
    <cellStyle name="アクセント 6 17" xfId="608" xr:uid="{00000000-0005-0000-0000-00005E020000}"/>
    <cellStyle name="アクセント 6 18" xfId="609" xr:uid="{00000000-0005-0000-0000-00005F020000}"/>
    <cellStyle name="アクセント 6 19" xfId="610" xr:uid="{00000000-0005-0000-0000-000060020000}"/>
    <cellStyle name="アクセント 6 2" xfId="611" xr:uid="{00000000-0005-0000-0000-000061020000}"/>
    <cellStyle name="アクセント 6 2 2" xfId="612" xr:uid="{00000000-0005-0000-0000-000062020000}"/>
    <cellStyle name="アクセント 6 20" xfId="613" xr:uid="{00000000-0005-0000-0000-000063020000}"/>
    <cellStyle name="アクセント 6 21" xfId="614" xr:uid="{00000000-0005-0000-0000-000064020000}"/>
    <cellStyle name="アクセント 6 22" xfId="615" xr:uid="{00000000-0005-0000-0000-000065020000}"/>
    <cellStyle name="アクセント 6 23" xfId="616" xr:uid="{00000000-0005-0000-0000-000066020000}"/>
    <cellStyle name="アクセント 6 24" xfId="617" xr:uid="{00000000-0005-0000-0000-000067020000}"/>
    <cellStyle name="アクセント 6 25" xfId="618" xr:uid="{00000000-0005-0000-0000-000068020000}"/>
    <cellStyle name="アクセント 6 3" xfId="619" xr:uid="{00000000-0005-0000-0000-000069020000}"/>
    <cellStyle name="アクセント 6 3 2" xfId="620" xr:uid="{00000000-0005-0000-0000-00006A020000}"/>
    <cellStyle name="アクセント 6 4" xfId="621" xr:uid="{00000000-0005-0000-0000-00006B020000}"/>
    <cellStyle name="アクセント 6 5" xfId="622" xr:uid="{00000000-0005-0000-0000-00006C020000}"/>
    <cellStyle name="アクセント 6 6" xfId="623" xr:uid="{00000000-0005-0000-0000-00006D020000}"/>
    <cellStyle name="アクセント 6 7" xfId="624" xr:uid="{00000000-0005-0000-0000-00006E020000}"/>
    <cellStyle name="アクセント 6 8" xfId="625" xr:uid="{00000000-0005-0000-0000-00006F020000}"/>
    <cellStyle name="アクセント 6 9" xfId="626" xr:uid="{00000000-0005-0000-0000-000070020000}"/>
    <cellStyle name="タイトル 10" xfId="627" xr:uid="{00000000-0005-0000-0000-000071020000}"/>
    <cellStyle name="タイトル 11" xfId="628" xr:uid="{00000000-0005-0000-0000-000072020000}"/>
    <cellStyle name="タイトル 12" xfId="629" xr:uid="{00000000-0005-0000-0000-000073020000}"/>
    <cellStyle name="タイトル 13" xfId="630" xr:uid="{00000000-0005-0000-0000-000074020000}"/>
    <cellStyle name="タイトル 14" xfId="631" xr:uid="{00000000-0005-0000-0000-000075020000}"/>
    <cellStyle name="タイトル 15" xfId="632" xr:uid="{00000000-0005-0000-0000-000076020000}"/>
    <cellStyle name="タイトル 16" xfId="633" xr:uid="{00000000-0005-0000-0000-000077020000}"/>
    <cellStyle name="タイトル 17" xfId="634" xr:uid="{00000000-0005-0000-0000-000078020000}"/>
    <cellStyle name="タイトル 18" xfId="635" xr:uid="{00000000-0005-0000-0000-000079020000}"/>
    <cellStyle name="タイトル 19" xfId="636" xr:uid="{00000000-0005-0000-0000-00007A020000}"/>
    <cellStyle name="タイトル 2" xfId="637" xr:uid="{00000000-0005-0000-0000-00007B020000}"/>
    <cellStyle name="タイトル 2 2" xfId="638" xr:uid="{00000000-0005-0000-0000-00007C020000}"/>
    <cellStyle name="タイトル 20" xfId="639" xr:uid="{00000000-0005-0000-0000-00007D020000}"/>
    <cellStyle name="タイトル 21" xfId="640" xr:uid="{00000000-0005-0000-0000-00007E020000}"/>
    <cellStyle name="タイトル 22" xfId="641" xr:uid="{00000000-0005-0000-0000-00007F020000}"/>
    <cellStyle name="タイトル 23" xfId="642" xr:uid="{00000000-0005-0000-0000-000080020000}"/>
    <cellStyle name="タイトル 24" xfId="643" xr:uid="{00000000-0005-0000-0000-000081020000}"/>
    <cellStyle name="タイトル 25" xfId="644" xr:uid="{00000000-0005-0000-0000-000082020000}"/>
    <cellStyle name="タイトル 3" xfId="645" xr:uid="{00000000-0005-0000-0000-000083020000}"/>
    <cellStyle name="タイトル 3 2" xfId="646" xr:uid="{00000000-0005-0000-0000-000084020000}"/>
    <cellStyle name="タイトル 4" xfId="647" xr:uid="{00000000-0005-0000-0000-000085020000}"/>
    <cellStyle name="タイトル 5" xfId="648" xr:uid="{00000000-0005-0000-0000-000086020000}"/>
    <cellStyle name="タイトル 6" xfId="649" xr:uid="{00000000-0005-0000-0000-000087020000}"/>
    <cellStyle name="タイトル 7" xfId="650" xr:uid="{00000000-0005-0000-0000-000088020000}"/>
    <cellStyle name="タイトル 8" xfId="651" xr:uid="{00000000-0005-0000-0000-000089020000}"/>
    <cellStyle name="タイトル 9" xfId="652" xr:uid="{00000000-0005-0000-0000-00008A020000}"/>
    <cellStyle name="チェック セル 10" xfId="653" xr:uid="{00000000-0005-0000-0000-00008B020000}"/>
    <cellStyle name="チェック セル 11" xfId="654" xr:uid="{00000000-0005-0000-0000-00008C020000}"/>
    <cellStyle name="チェック セル 12" xfId="655" xr:uid="{00000000-0005-0000-0000-00008D020000}"/>
    <cellStyle name="チェック セル 13" xfId="656" xr:uid="{00000000-0005-0000-0000-00008E020000}"/>
    <cellStyle name="チェック セル 14" xfId="657" xr:uid="{00000000-0005-0000-0000-00008F020000}"/>
    <cellStyle name="チェック セル 15" xfId="658" xr:uid="{00000000-0005-0000-0000-000090020000}"/>
    <cellStyle name="チェック セル 16" xfId="659" xr:uid="{00000000-0005-0000-0000-000091020000}"/>
    <cellStyle name="チェック セル 17" xfId="660" xr:uid="{00000000-0005-0000-0000-000092020000}"/>
    <cellStyle name="チェック セル 18" xfId="661" xr:uid="{00000000-0005-0000-0000-000093020000}"/>
    <cellStyle name="チェック セル 19" xfId="662" xr:uid="{00000000-0005-0000-0000-000094020000}"/>
    <cellStyle name="チェック セル 2" xfId="663" xr:uid="{00000000-0005-0000-0000-000095020000}"/>
    <cellStyle name="チェック セル 2 2" xfId="664" xr:uid="{00000000-0005-0000-0000-000096020000}"/>
    <cellStyle name="チェック セル 20" xfId="665" xr:uid="{00000000-0005-0000-0000-000097020000}"/>
    <cellStyle name="チェック セル 21" xfId="666" xr:uid="{00000000-0005-0000-0000-000098020000}"/>
    <cellStyle name="チェック セル 22" xfId="667" xr:uid="{00000000-0005-0000-0000-000099020000}"/>
    <cellStyle name="チェック セル 23" xfId="668" xr:uid="{00000000-0005-0000-0000-00009A020000}"/>
    <cellStyle name="チェック セル 24" xfId="669" xr:uid="{00000000-0005-0000-0000-00009B020000}"/>
    <cellStyle name="チェック セル 25" xfId="670" xr:uid="{00000000-0005-0000-0000-00009C020000}"/>
    <cellStyle name="チェック セル 3" xfId="671" xr:uid="{00000000-0005-0000-0000-00009D020000}"/>
    <cellStyle name="チェック セル 3 2" xfId="672" xr:uid="{00000000-0005-0000-0000-00009E020000}"/>
    <cellStyle name="チェック セル 4" xfId="673" xr:uid="{00000000-0005-0000-0000-00009F020000}"/>
    <cellStyle name="チェック セル 5" xfId="674" xr:uid="{00000000-0005-0000-0000-0000A0020000}"/>
    <cellStyle name="チェック セル 6" xfId="675" xr:uid="{00000000-0005-0000-0000-0000A1020000}"/>
    <cellStyle name="チェック セル 7" xfId="676" xr:uid="{00000000-0005-0000-0000-0000A2020000}"/>
    <cellStyle name="チェック セル 8" xfId="677" xr:uid="{00000000-0005-0000-0000-0000A3020000}"/>
    <cellStyle name="チェック セル 9" xfId="678" xr:uid="{00000000-0005-0000-0000-0000A4020000}"/>
    <cellStyle name="どちらでもない 10" xfId="679" xr:uid="{00000000-0005-0000-0000-0000A5020000}"/>
    <cellStyle name="どちらでもない 11" xfId="680" xr:uid="{00000000-0005-0000-0000-0000A6020000}"/>
    <cellStyle name="どちらでもない 12" xfId="681" xr:uid="{00000000-0005-0000-0000-0000A7020000}"/>
    <cellStyle name="どちらでもない 13" xfId="682" xr:uid="{00000000-0005-0000-0000-0000A8020000}"/>
    <cellStyle name="どちらでもない 14" xfId="683" xr:uid="{00000000-0005-0000-0000-0000A9020000}"/>
    <cellStyle name="どちらでもない 15" xfId="684" xr:uid="{00000000-0005-0000-0000-0000AA020000}"/>
    <cellStyle name="どちらでもない 16" xfId="685" xr:uid="{00000000-0005-0000-0000-0000AB020000}"/>
    <cellStyle name="どちらでもない 17" xfId="686" xr:uid="{00000000-0005-0000-0000-0000AC020000}"/>
    <cellStyle name="どちらでもない 18" xfId="687" xr:uid="{00000000-0005-0000-0000-0000AD020000}"/>
    <cellStyle name="どちらでもない 19" xfId="688" xr:uid="{00000000-0005-0000-0000-0000AE020000}"/>
    <cellStyle name="どちらでもない 2" xfId="689" xr:uid="{00000000-0005-0000-0000-0000AF020000}"/>
    <cellStyle name="どちらでもない 2 2" xfId="690" xr:uid="{00000000-0005-0000-0000-0000B0020000}"/>
    <cellStyle name="どちらでもない 20" xfId="691" xr:uid="{00000000-0005-0000-0000-0000B1020000}"/>
    <cellStyle name="どちらでもない 21" xfId="692" xr:uid="{00000000-0005-0000-0000-0000B2020000}"/>
    <cellStyle name="どちらでもない 22" xfId="693" xr:uid="{00000000-0005-0000-0000-0000B3020000}"/>
    <cellStyle name="どちらでもない 23" xfId="694" xr:uid="{00000000-0005-0000-0000-0000B4020000}"/>
    <cellStyle name="どちらでもない 24" xfId="695" xr:uid="{00000000-0005-0000-0000-0000B5020000}"/>
    <cellStyle name="どちらでもない 25" xfId="696" xr:uid="{00000000-0005-0000-0000-0000B6020000}"/>
    <cellStyle name="どちらでもない 3" xfId="697" xr:uid="{00000000-0005-0000-0000-0000B7020000}"/>
    <cellStyle name="どちらでもない 3 2" xfId="698" xr:uid="{00000000-0005-0000-0000-0000B8020000}"/>
    <cellStyle name="どちらでもない 4" xfId="699" xr:uid="{00000000-0005-0000-0000-0000B9020000}"/>
    <cellStyle name="どちらでもない 5" xfId="700" xr:uid="{00000000-0005-0000-0000-0000BA020000}"/>
    <cellStyle name="どちらでもない 6" xfId="701" xr:uid="{00000000-0005-0000-0000-0000BB020000}"/>
    <cellStyle name="どちらでもない 7" xfId="702" xr:uid="{00000000-0005-0000-0000-0000BC020000}"/>
    <cellStyle name="どちらでもない 8" xfId="703" xr:uid="{00000000-0005-0000-0000-0000BD020000}"/>
    <cellStyle name="どちらでもない 9" xfId="704" xr:uid="{00000000-0005-0000-0000-0000BE020000}"/>
    <cellStyle name="パーセント" xfId="1551" builtinId="5"/>
    <cellStyle name="パーセント 2" xfId="705" xr:uid="{00000000-0005-0000-0000-0000C0020000}"/>
    <cellStyle name="パーセント 2 2" xfId="706" xr:uid="{00000000-0005-0000-0000-0000C1020000}"/>
    <cellStyle name="パーセント 2 2 2" xfId="707" xr:uid="{00000000-0005-0000-0000-0000C2020000}"/>
    <cellStyle name="パーセント 2 2 2 2" xfId="1583" xr:uid="{00000000-0005-0000-0000-0000C3020000}"/>
    <cellStyle name="パーセント 2 2 3" xfId="1584" xr:uid="{00000000-0005-0000-0000-0000C4020000}"/>
    <cellStyle name="パーセント 2 3" xfId="708" xr:uid="{00000000-0005-0000-0000-0000C5020000}"/>
    <cellStyle name="パーセント 2 3 2" xfId="1552" xr:uid="{00000000-0005-0000-0000-0000C6020000}"/>
    <cellStyle name="パーセント 2 3 2 2" xfId="1553" xr:uid="{00000000-0005-0000-0000-0000C7020000}"/>
    <cellStyle name="パーセント 2 3 3" xfId="1554" xr:uid="{00000000-0005-0000-0000-0000C8020000}"/>
    <cellStyle name="パーセント 2 3 3 2" xfId="1555" xr:uid="{00000000-0005-0000-0000-0000C9020000}"/>
    <cellStyle name="パーセント 2 3 4" xfId="1556" xr:uid="{00000000-0005-0000-0000-0000CA020000}"/>
    <cellStyle name="パーセント 2 4" xfId="1557" xr:uid="{00000000-0005-0000-0000-0000CB020000}"/>
    <cellStyle name="パーセント 2 4 2" xfId="1549" xr:uid="{00000000-0005-0000-0000-0000CC020000}"/>
    <cellStyle name="パーセント 2 4 2 2" xfId="1585" xr:uid="{00000000-0005-0000-0000-0000CD020000}"/>
    <cellStyle name="パーセント 2 4 3" xfId="1586" xr:uid="{00000000-0005-0000-0000-0000CE020000}"/>
    <cellStyle name="パーセント 2 4 3 2" xfId="1587" xr:uid="{00000000-0005-0000-0000-0000CF020000}"/>
    <cellStyle name="パーセント 2 5" xfId="1579" xr:uid="{00000000-0005-0000-0000-0000D0020000}"/>
    <cellStyle name="パーセント 3" xfId="709" xr:uid="{00000000-0005-0000-0000-0000D1020000}"/>
    <cellStyle name="パーセント 3 2" xfId="1558" xr:uid="{00000000-0005-0000-0000-0000D2020000}"/>
    <cellStyle name="パーセント 3 3" xfId="1588" xr:uid="{00000000-0005-0000-0000-0000D3020000}"/>
    <cellStyle name="パーセント 3 3 2" xfId="1589" xr:uid="{00000000-0005-0000-0000-0000D4020000}"/>
    <cellStyle name="パーセント 3 3 2 2" xfId="1590" xr:uid="{00000000-0005-0000-0000-0000D5020000}"/>
    <cellStyle name="パーセント 3 3 3" xfId="1591" xr:uid="{00000000-0005-0000-0000-0000D6020000}"/>
    <cellStyle name="パーセント 3 3 3 2" xfId="1592" xr:uid="{00000000-0005-0000-0000-0000D7020000}"/>
    <cellStyle name="パーセント 3 3 4" xfId="1593" xr:uid="{00000000-0005-0000-0000-0000D8020000}"/>
    <cellStyle name="パーセント 3 4" xfId="1594" xr:uid="{00000000-0005-0000-0000-0000D9020000}"/>
    <cellStyle name="パーセント 3 4 2" xfId="1595" xr:uid="{00000000-0005-0000-0000-0000DA020000}"/>
    <cellStyle name="パーセント 3 5" xfId="1596" xr:uid="{00000000-0005-0000-0000-0000DB020000}"/>
    <cellStyle name="パーセント 3 5 2" xfId="1597" xr:uid="{00000000-0005-0000-0000-0000DC020000}"/>
    <cellStyle name="パーセント 4" xfId="710" xr:uid="{00000000-0005-0000-0000-0000DD020000}"/>
    <cellStyle name="パーセント 5" xfId="711" xr:uid="{00000000-0005-0000-0000-0000DE020000}"/>
    <cellStyle name="パーセント 6" xfId="1598" xr:uid="{00000000-0005-0000-0000-0000DF020000}"/>
    <cellStyle name="パーセント 7" xfId="1599" xr:uid="{00000000-0005-0000-0000-0000E0020000}"/>
    <cellStyle name="ハイパーリンク 2" xfId="1559" xr:uid="{00000000-0005-0000-0000-0000E1020000}"/>
    <cellStyle name="メモ 10" xfId="712" xr:uid="{00000000-0005-0000-0000-0000E2020000}"/>
    <cellStyle name="メモ 11" xfId="713" xr:uid="{00000000-0005-0000-0000-0000E3020000}"/>
    <cellStyle name="メモ 12" xfId="714" xr:uid="{00000000-0005-0000-0000-0000E4020000}"/>
    <cellStyle name="メモ 13" xfId="715" xr:uid="{00000000-0005-0000-0000-0000E5020000}"/>
    <cellStyle name="メモ 14" xfId="716" xr:uid="{00000000-0005-0000-0000-0000E6020000}"/>
    <cellStyle name="メモ 15" xfId="717" xr:uid="{00000000-0005-0000-0000-0000E7020000}"/>
    <cellStyle name="メモ 16" xfId="718" xr:uid="{00000000-0005-0000-0000-0000E8020000}"/>
    <cellStyle name="メモ 17" xfId="719" xr:uid="{00000000-0005-0000-0000-0000E9020000}"/>
    <cellStyle name="メモ 18" xfId="720" xr:uid="{00000000-0005-0000-0000-0000EA020000}"/>
    <cellStyle name="メモ 19" xfId="721" xr:uid="{00000000-0005-0000-0000-0000EB020000}"/>
    <cellStyle name="メモ 2" xfId="722" xr:uid="{00000000-0005-0000-0000-0000EC020000}"/>
    <cellStyle name="メモ 2 2" xfId="723" xr:uid="{00000000-0005-0000-0000-0000ED020000}"/>
    <cellStyle name="メモ 2 2 2" xfId="724" xr:uid="{00000000-0005-0000-0000-0000EE020000}"/>
    <cellStyle name="メモ 2 2 2 2" xfId="1391" xr:uid="{00000000-0005-0000-0000-0000EF020000}"/>
    <cellStyle name="メモ 2 2 2 2 2" xfId="1392" xr:uid="{00000000-0005-0000-0000-0000F0020000}"/>
    <cellStyle name="メモ 2 2 2 3" xfId="1393" xr:uid="{00000000-0005-0000-0000-0000F1020000}"/>
    <cellStyle name="メモ 2 2 3" xfId="725" xr:uid="{00000000-0005-0000-0000-0000F2020000}"/>
    <cellStyle name="メモ 2 2 3 2" xfId="1394" xr:uid="{00000000-0005-0000-0000-0000F3020000}"/>
    <cellStyle name="メモ 2 2 4" xfId="1600" xr:uid="{00000000-0005-0000-0000-0000F4020000}"/>
    <cellStyle name="メモ 2 2 4 2" xfId="1601" xr:uid="{00000000-0005-0000-0000-0000F5020000}"/>
    <cellStyle name="メモ 2 2 5" xfId="1602" xr:uid="{00000000-0005-0000-0000-0000F6020000}"/>
    <cellStyle name="メモ 2 2 6" xfId="1603" xr:uid="{00000000-0005-0000-0000-0000F7020000}"/>
    <cellStyle name="メモ 2 2 6 2" xfId="1604" xr:uid="{00000000-0005-0000-0000-0000F8020000}"/>
    <cellStyle name="メモ 20" xfId="726" xr:uid="{00000000-0005-0000-0000-0000F9020000}"/>
    <cellStyle name="メモ 21" xfId="727" xr:uid="{00000000-0005-0000-0000-0000FA020000}"/>
    <cellStyle name="メモ 22" xfId="728" xr:uid="{00000000-0005-0000-0000-0000FB020000}"/>
    <cellStyle name="メモ 23" xfId="729" xr:uid="{00000000-0005-0000-0000-0000FC020000}"/>
    <cellStyle name="メモ 24" xfId="730" xr:uid="{00000000-0005-0000-0000-0000FD020000}"/>
    <cellStyle name="メモ 25" xfId="731" xr:uid="{00000000-0005-0000-0000-0000FE020000}"/>
    <cellStyle name="メモ 3" xfId="732" xr:uid="{00000000-0005-0000-0000-0000FF020000}"/>
    <cellStyle name="メモ 3 2" xfId="733" xr:uid="{00000000-0005-0000-0000-000000030000}"/>
    <cellStyle name="メモ 3 2 2" xfId="1395" xr:uid="{00000000-0005-0000-0000-000001030000}"/>
    <cellStyle name="メモ 3 2 2 2" xfId="1396" xr:uid="{00000000-0005-0000-0000-000002030000}"/>
    <cellStyle name="メモ 3 2 3" xfId="1397" xr:uid="{00000000-0005-0000-0000-000003030000}"/>
    <cellStyle name="メモ 3 3" xfId="734" xr:uid="{00000000-0005-0000-0000-000004030000}"/>
    <cellStyle name="メモ 3 3 2" xfId="1398" xr:uid="{00000000-0005-0000-0000-000005030000}"/>
    <cellStyle name="メモ 3 4" xfId="1605" xr:uid="{00000000-0005-0000-0000-000006030000}"/>
    <cellStyle name="メモ 3 4 2" xfId="1606" xr:uid="{00000000-0005-0000-0000-000007030000}"/>
    <cellStyle name="メモ 3 5" xfId="1607" xr:uid="{00000000-0005-0000-0000-000008030000}"/>
    <cellStyle name="メモ 3 6" xfId="1608" xr:uid="{00000000-0005-0000-0000-000009030000}"/>
    <cellStyle name="メモ 3 6 2" xfId="1609" xr:uid="{00000000-0005-0000-0000-00000A030000}"/>
    <cellStyle name="メモ 4" xfId="735" xr:uid="{00000000-0005-0000-0000-00000B030000}"/>
    <cellStyle name="メモ 4 2" xfId="736" xr:uid="{00000000-0005-0000-0000-00000C030000}"/>
    <cellStyle name="メモ 4 2 2" xfId="1399" xr:uid="{00000000-0005-0000-0000-00000D030000}"/>
    <cellStyle name="メモ 4 2 2 2" xfId="1400" xr:uid="{00000000-0005-0000-0000-00000E030000}"/>
    <cellStyle name="メモ 4 2 3" xfId="1401" xr:uid="{00000000-0005-0000-0000-00000F030000}"/>
    <cellStyle name="メモ 4 3" xfId="737" xr:uid="{00000000-0005-0000-0000-000010030000}"/>
    <cellStyle name="メモ 4 3 2" xfId="1402" xr:uid="{00000000-0005-0000-0000-000011030000}"/>
    <cellStyle name="メモ 4 4" xfId="1610" xr:uid="{00000000-0005-0000-0000-000012030000}"/>
    <cellStyle name="メモ 4 4 2" xfId="1611" xr:uid="{00000000-0005-0000-0000-000013030000}"/>
    <cellStyle name="メモ 4 5" xfId="1612" xr:uid="{00000000-0005-0000-0000-000014030000}"/>
    <cellStyle name="メモ 4 6" xfId="1613" xr:uid="{00000000-0005-0000-0000-000015030000}"/>
    <cellStyle name="メモ 4 6 2" xfId="1614" xr:uid="{00000000-0005-0000-0000-000016030000}"/>
    <cellStyle name="メモ 5" xfId="738" xr:uid="{00000000-0005-0000-0000-000017030000}"/>
    <cellStyle name="メモ 6" xfId="739" xr:uid="{00000000-0005-0000-0000-000018030000}"/>
    <cellStyle name="メモ 7" xfId="740" xr:uid="{00000000-0005-0000-0000-000019030000}"/>
    <cellStyle name="メモ 8" xfId="741" xr:uid="{00000000-0005-0000-0000-00001A030000}"/>
    <cellStyle name="メモ 9" xfId="742" xr:uid="{00000000-0005-0000-0000-00001B030000}"/>
    <cellStyle name="リンク セル 10" xfId="743" xr:uid="{00000000-0005-0000-0000-00001C030000}"/>
    <cellStyle name="リンク セル 11" xfId="744" xr:uid="{00000000-0005-0000-0000-00001D030000}"/>
    <cellStyle name="リンク セル 12" xfId="745" xr:uid="{00000000-0005-0000-0000-00001E030000}"/>
    <cellStyle name="リンク セル 13" xfId="746" xr:uid="{00000000-0005-0000-0000-00001F030000}"/>
    <cellStyle name="リンク セル 14" xfId="747" xr:uid="{00000000-0005-0000-0000-000020030000}"/>
    <cellStyle name="リンク セル 15" xfId="748" xr:uid="{00000000-0005-0000-0000-000021030000}"/>
    <cellStyle name="リンク セル 16" xfId="749" xr:uid="{00000000-0005-0000-0000-000022030000}"/>
    <cellStyle name="リンク セル 17" xfId="750" xr:uid="{00000000-0005-0000-0000-000023030000}"/>
    <cellStyle name="リンク セル 18" xfId="751" xr:uid="{00000000-0005-0000-0000-000024030000}"/>
    <cellStyle name="リンク セル 19" xfId="752" xr:uid="{00000000-0005-0000-0000-000025030000}"/>
    <cellStyle name="リンク セル 2" xfId="753" xr:uid="{00000000-0005-0000-0000-000026030000}"/>
    <cellStyle name="リンク セル 2 2" xfId="754" xr:uid="{00000000-0005-0000-0000-000027030000}"/>
    <cellStyle name="リンク セル 20" xfId="755" xr:uid="{00000000-0005-0000-0000-000028030000}"/>
    <cellStyle name="リンク セル 21" xfId="756" xr:uid="{00000000-0005-0000-0000-000029030000}"/>
    <cellStyle name="リンク セル 22" xfId="757" xr:uid="{00000000-0005-0000-0000-00002A030000}"/>
    <cellStyle name="リンク セル 23" xfId="758" xr:uid="{00000000-0005-0000-0000-00002B030000}"/>
    <cellStyle name="リンク セル 24" xfId="759" xr:uid="{00000000-0005-0000-0000-00002C030000}"/>
    <cellStyle name="リンク セル 25" xfId="760" xr:uid="{00000000-0005-0000-0000-00002D030000}"/>
    <cellStyle name="リンク セル 3" xfId="761" xr:uid="{00000000-0005-0000-0000-00002E030000}"/>
    <cellStyle name="リンク セル 3 2" xfId="762" xr:uid="{00000000-0005-0000-0000-00002F030000}"/>
    <cellStyle name="リンク セル 4" xfId="763" xr:uid="{00000000-0005-0000-0000-000030030000}"/>
    <cellStyle name="リンク セル 5" xfId="764" xr:uid="{00000000-0005-0000-0000-000031030000}"/>
    <cellStyle name="リンク セル 6" xfId="765" xr:uid="{00000000-0005-0000-0000-000032030000}"/>
    <cellStyle name="リンク セル 7" xfId="766" xr:uid="{00000000-0005-0000-0000-000033030000}"/>
    <cellStyle name="リンク セル 8" xfId="767" xr:uid="{00000000-0005-0000-0000-000034030000}"/>
    <cellStyle name="リンク セル 9" xfId="768" xr:uid="{00000000-0005-0000-0000-000035030000}"/>
    <cellStyle name="悪い 10" xfId="769" xr:uid="{00000000-0005-0000-0000-000036030000}"/>
    <cellStyle name="悪い 11" xfId="770" xr:uid="{00000000-0005-0000-0000-000037030000}"/>
    <cellStyle name="悪い 12" xfId="771" xr:uid="{00000000-0005-0000-0000-000038030000}"/>
    <cellStyle name="悪い 13" xfId="772" xr:uid="{00000000-0005-0000-0000-000039030000}"/>
    <cellStyle name="悪い 14" xfId="773" xr:uid="{00000000-0005-0000-0000-00003A030000}"/>
    <cellStyle name="悪い 15" xfId="774" xr:uid="{00000000-0005-0000-0000-00003B030000}"/>
    <cellStyle name="悪い 16" xfId="775" xr:uid="{00000000-0005-0000-0000-00003C030000}"/>
    <cellStyle name="悪い 17" xfId="776" xr:uid="{00000000-0005-0000-0000-00003D030000}"/>
    <cellStyle name="悪い 18" xfId="777" xr:uid="{00000000-0005-0000-0000-00003E030000}"/>
    <cellStyle name="悪い 19" xfId="778" xr:uid="{00000000-0005-0000-0000-00003F030000}"/>
    <cellStyle name="悪い 2" xfId="779" xr:uid="{00000000-0005-0000-0000-000040030000}"/>
    <cellStyle name="悪い 2 2" xfId="780" xr:uid="{00000000-0005-0000-0000-000041030000}"/>
    <cellStyle name="悪い 2 3" xfId="1403" xr:uid="{00000000-0005-0000-0000-000042030000}"/>
    <cellStyle name="悪い 2 4" xfId="1582" xr:uid="{00000000-0005-0000-0000-000043030000}"/>
    <cellStyle name="悪い 20" xfId="781" xr:uid="{00000000-0005-0000-0000-000044030000}"/>
    <cellStyle name="悪い 21" xfId="782" xr:uid="{00000000-0005-0000-0000-000045030000}"/>
    <cellStyle name="悪い 22" xfId="783" xr:uid="{00000000-0005-0000-0000-000046030000}"/>
    <cellStyle name="悪い 23" xfId="784" xr:uid="{00000000-0005-0000-0000-000047030000}"/>
    <cellStyle name="悪い 24" xfId="785" xr:uid="{00000000-0005-0000-0000-000048030000}"/>
    <cellStyle name="悪い 25" xfId="786" xr:uid="{00000000-0005-0000-0000-000049030000}"/>
    <cellStyle name="悪い 3" xfId="787" xr:uid="{00000000-0005-0000-0000-00004A030000}"/>
    <cellStyle name="悪い 3 2" xfId="788" xr:uid="{00000000-0005-0000-0000-00004B030000}"/>
    <cellStyle name="悪い 4" xfId="789" xr:uid="{00000000-0005-0000-0000-00004C030000}"/>
    <cellStyle name="悪い 5" xfId="790" xr:uid="{00000000-0005-0000-0000-00004D030000}"/>
    <cellStyle name="悪い 6" xfId="791" xr:uid="{00000000-0005-0000-0000-00004E030000}"/>
    <cellStyle name="悪い 7" xfId="792" xr:uid="{00000000-0005-0000-0000-00004F030000}"/>
    <cellStyle name="悪い 8" xfId="793" xr:uid="{00000000-0005-0000-0000-000050030000}"/>
    <cellStyle name="悪い 9" xfId="794" xr:uid="{00000000-0005-0000-0000-000051030000}"/>
    <cellStyle name="計算 10" xfId="795" xr:uid="{00000000-0005-0000-0000-000052030000}"/>
    <cellStyle name="計算 11" xfId="796" xr:uid="{00000000-0005-0000-0000-000053030000}"/>
    <cellStyle name="計算 12" xfId="797" xr:uid="{00000000-0005-0000-0000-000054030000}"/>
    <cellStyle name="計算 13" xfId="798" xr:uid="{00000000-0005-0000-0000-000055030000}"/>
    <cellStyle name="計算 14" xfId="799" xr:uid="{00000000-0005-0000-0000-000056030000}"/>
    <cellStyle name="計算 15" xfId="800" xr:uid="{00000000-0005-0000-0000-000057030000}"/>
    <cellStyle name="計算 16" xfId="801" xr:uid="{00000000-0005-0000-0000-000058030000}"/>
    <cellStyle name="計算 17" xfId="802" xr:uid="{00000000-0005-0000-0000-000059030000}"/>
    <cellStyle name="計算 18" xfId="803" xr:uid="{00000000-0005-0000-0000-00005A030000}"/>
    <cellStyle name="計算 19" xfId="804" xr:uid="{00000000-0005-0000-0000-00005B030000}"/>
    <cellStyle name="計算 2" xfId="805" xr:uid="{00000000-0005-0000-0000-00005C030000}"/>
    <cellStyle name="計算 2 2" xfId="806" xr:uid="{00000000-0005-0000-0000-00005D030000}"/>
    <cellStyle name="計算 2 2 2" xfId="807" xr:uid="{00000000-0005-0000-0000-00005E030000}"/>
    <cellStyle name="計算 2 2 2 2" xfId="1404" xr:uid="{00000000-0005-0000-0000-00005F030000}"/>
    <cellStyle name="計算 2 2 2 2 2" xfId="1405" xr:uid="{00000000-0005-0000-0000-000060030000}"/>
    <cellStyle name="計算 2 2 2 3" xfId="1406" xr:uid="{00000000-0005-0000-0000-000061030000}"/>
    <cellStyle name="計算 2 2 3" xfId="808" xr:uid="{00000000-0005-0000-0000-000062030000}"/>
    <cellStyle name="計算 2 2 3 2" xfId="1407" xr:uid="{00000000-0005-0000-0000-000063030000}"/>
    <cellStyle name="計算 2 2 4" xfId="1615" xr:uid="{00000000-0005-0000-0000-000064030000}"/>
    <cellStyle name="計算 2 2 4 2" xfId="1616" xr:uid="{00000000-0005-0000-0000-000065030000}"/>
    <cellStyle name="計算 2 2 5" xfId="1617" xr:uid="{00000000-0005-0000-0000-000066030000}"/>
    <cellStyle name="計算 2 2 6" xfId="1618" xr:uid="{00000000-0005-0000-0000-000067030000}"/>
    <cellStyle name="計算 2 2 6 2" xfId="1619" xr:uid="{00000000-0005-0000-0000-000068030000}"/>
    <cellStyle name="計算 20" xfId="809" xr:uid="{00000000-0005-0000-0000-000069030000}"/>
    <cellStyle name="計算 21" xfId="810" xr:uid="{00000000-0005-0000-0000-00006A030000}"/>
    <cellStyle name="計算 22" xfId="811" xr:uid="{00000000-0005-0000-0000-00006B030000}"/>
    <cellStyle name="計算 23" xfId="812" xr:uid="{00000000-0005-0000-0000-00006C030000}"/>
    <cellStyle name="計算 24" xfId="813" xr:uid="{00000000-0005-0000-0000-00006D030000}"/>
    <cellStyle name="計算 25" xfId="814" xr:uid="{00000000-0005-0000-0000-00006E030000}"/>
    <cellStyle name="計算 3" xfId="815" xr:uid="{00000000-0005-0000-0000-00006F030000}"/>
    <cellStyle name="計算 3 2" xfId="816" xr:uid="{00000000-0005-0000-0000-000070030000}"/>
    <cellStyle name="計算 3 2 2" xfId="1408" xr:uid="{00000000-0005-0000-0000-000071030000}"/>
    <cellStyle name="計算 3 2 2 2" xfId="1409" xr:uid="{00000000-0005-0000-0000-000072030000}"/>
    <cellStyle name="計算 3 2 3" xfId="1410" xr:uid="{00000000-0005-0000-0000-000073030000}"/>
    <cellStyle name="計算 3 3" xfId="817" xr:uid="{00000000-0005-0000-0000-000074030000}"/>
    <cellStyle name="計算 3 3 2" xfId="1411" xr:uid="{00000000-0005-0000-0000-000075030000}"/>
    <cellStyle name="計算 3 4" xfId="1620" xr:uid="{00000000-0005-0000-0000-000076030000}"/>
    <cellStyle name="計算 3 4 2" xfId="1621" xr:uid="{00000000-0005-0000-0000-000077030000}"/>
    <cellStyle name="計算 3 5" xfId="1622" xr:uid="{00000000-0005-0000-0000-000078030000}"/>
    <cellStyle name="計算 3 6" xfId="1623" xr:uid="{00000000-0005-0000-0000-000079030000}"/>
    <cellStyle name="計算 3 6 2" xfId="1624" xr:uid="{00000000-0005-0000-0000-00007A030000}"/>
    <cellStyle name="計算 4" xfId="818" xr:uid="{00000000-0005-0000-0000-00007B030000}"/>
    <cellStyle name="計算 4 2" xfId="819" xr:uid="{00000000-0005-0000-0000-00007C030000}"/>
    <cellStyle name="計算 4 2 2" xfId="1412" xr:uid="{00000000-0005-0000-0000-00007D030000}"/>
    <cellStyle name="計算 4 2 2 2" xfId="1413" xr:uid="{00000000-0005-0000-0000-00007E030000}"/>
    <cellStyle name="計算 4 2 3" xfId="1414" xr:uid="{00000000-0005-0000-0000-00007F030000}"/>
    <cellStyle name="計算 4 3" xfId="820" xr:uid="{00000000-0005-0000-0000-000080030000}"/>
    <cellStyle name="計算 4 3 2" xfId="1415" xr:uid="{00000000-0005-0000-0000-000081030000}"/>
    <cellStyle name="計算 4 4" xfId="1625" xr:uid="{00000000-0005-0000-0000-000082030000}"/>
    <cellStyle name="計算 4 4 2" xfId="1626" xr:uid="{00000000-0005-0000-0000-000083030000}"/>
    <cellStyle name="計算 4 5" xfId="1627" xr:uid="{00000000-0005-0000-0000-000084030000}"/>
    <cellStyle name="計算 4 6" xfId="1628" xr:uid="{00000000-0005-0000-0000-000085030000}"/>
    <cellStyle name="計算 4 6 2" xfId="1629" xr:uid="{00000000-0005-0000-0000-000086030000}"/>
    <cellStyle name="計算 5" xfId="821" xr:uid="{00000000-0005-0000-0000-000087030000}"/>
    <cellStyle name="計算 6" xfId="822" xr:uid="{00000000-0005-0000-0000-000088030000}"/>
    <cellStyle name="計算 7" xfId="823" xr:uid="{00000000-0005-0000-0000-000089030000}"/>
    <cellStyle name="計算 8" xfId="824" xr:uid="{00000000-0005-0000-0000-00008A030000}"/>
    <cellStyle name="計算 9" xfId="825" xr:uid="{00000000-0005-0000-0000-00008B030000}"/>
    <cellStyle name="警告文 10" xfId="826" xr:uid="{00000000-0005-0000-0000-00008C030000}"/>
    <cellStyle name="警告文 11" xfId="827" xr:uid="{00000000-0005-0000-0000-00008D030000}"/>
    <cellStyle name="警告文 12" xfId="828" xr:uid="{00000000-0005-0000-0000-00008E030000}"/>
    <cellStyle name="警告文 13" xfId="829" xr:uid="{00000000-0005-0000-0000-00008F030000}"/>
    <cellStyle name="警告文 14" xfId="830" xr:uid="{00000000-0005-0000-0000-000090030000}"/>
    <cellStyle name="警告文 15" xfId="831" xr:uid="{00000000-0005-0000-0000-000091030000}"/>
    <cellStyle name="警告文 16" xfId="832" xr:uid="{00000000-0005-0000-0000-000092030000}"/>
    <cellStyle name="警告文 17" xfId="833" xr:uid="{00000000-0005-0000-0000-000093030000}"/>
    <cellStyle name="警告文 18" xfId="834" xr:uid="{00000000-0005-0000-0000-000094030000}"/>
    <cellStyle name="警告文 19" xfId="835" xr:uid="{00000000-0005-0000-0000-000095030000}"/>
    <cellStyle name="警告文 2" xfId="836" xr:uid="{00000000-0005-0000-0000-000096030000}"/>
    <cellStyle name="警告文 2 2" xfId="837" xr:uid="{00000000-0005-0000-0000-000097030000}"/>
    <cellStyle name="警告文 20" xfId="838" xr:uid="{00000000-0005-0000-0000-000098030000}"/>
    <cellStyle name="警告文 21" xfId="839" xr:uid="{00000000-0005-0000-0000-000099030000}"/>
    <cellStyle name="警告文 22" xfId="840" xr:uid="{00000000-0005-0000-0000-00009A030000}"/>
    <cellStyle name="警告文 23" xfId="841" xr:uid="{00000000-0005-0000-0000-00009B030000}"/>
    <cellStyle name="警告文 24" xfId="842" xr:uid="{00000000-0005-0000-0000-00009C030000}"/>
    <cellStyle name="警告文 25" xfId="843" xr:uid="{00000000-0005-0000-0000-00009D030000}"/>
    <cellStyle name="警告文 3" xfId="844" xr:uid="{00000000-0005-0000-0000-00009E030000}"/>
    <cellStyle name="警告文 3 2" xfId="845" xr:uid="{00000000-0005-0000-0000-00009F030000}"/>
    <cellStyle name="警告文 4" xfId="846" xr:uid="{00000000-0005-0000-0000-0000A0030000}"/>
    <cellStyle name="警告文 5" xfId="847" xr:uid="{00000000-0005-0000-0000-0000A1030000}"/>
    <cellStyle name="警告文 6" xfId="848" xr:uid="{00000000-0005-0000-0000-0000A2030000}"/>
    <cellStyle name="警告文 7" xfId="849" xr:uid="{00000000-0005-0000-0000-0000A3030000}"/>
    <cellStyle name="警告文 8" xfId="850" xr:uid="{00000000-0005-0000-0000-0000A4030000}"/>
    <cellStyle name="警告文 9" xfId="851" xr:uid="{00000000-0005-0000-0000-0000A5030000}"/>
    <cellStyle name="桁区切り" xfId="1" builtinId="6"/>
    <cellStyle name="桁区切り 2" xfId="852" xr:uid="{00000000-0005-0000-0000-0000A7030000}"/>
    <cellStyle name="桁区切り 2 2" xfId="853" xr:uid="{00000000-0005-0000-0000-0000A8030000}"/>
    <cellStyle name="桁区切り 2 2 2" xfId="854" xr:uid="{00000000-0005-0000-0000-0000A9030000}"/>
    <cellStyle name="桁区切り 2 2 2 2" xfId="1630" xr:uid="{00000000-0005-0000-0000-0000AA030000}"/>
    <cellStyle name="桁区切り 2 2 2 2 2" xfId="1631" xr:uid="{00000000-0005-0000-0000-0000AB030000}"/>
    <cellStyle name="桁区切り 2 2 2 3" xfId="1632" xr:uid="{00000000-0005-0000-0000-0000AC030000}"/>
    <cellStyle name="桁区切り 2 2 3" xfId="1633" xr:uid="{00000000-0005-0000-0000-0000AD030000}"/>
    <cellStyle name="桁区切り 2 2 3 2" xfId="1634" xr:uid="{00000000-0005-0000-0000-0000AE030000}"/>
    <cellStyle name="桁区切り 2 2 3 2 2" xfId="1635" xr:uid="{00000000-0005-0000-0000-0000AF030000}"/>
    <cellStyle name="桁区切り 2 2 3 3" xfId="1636" xr:uid="{00000000-0005-0000-0000-0000B0030000}"/>
    <cellStyle name="桁区切り 2 2 3 3 2" xfId="1637" xr:uid="{00000000-0005-0000-0000-0000B1030000}"/>
    <cellStyle name="桁区切り 2 2 3 4" xfId="1638" xr:uid="{00000000-0005-0000-0000-0000B2030000}"/>
    <cellStyle name="桁区切り 2 2 4" xfId="1639" xr:uid="{00000000-0005-0000-0000-0000B3030000}"/>
    <cellStyle name="桁区切り 2 3" xfId="855" xr:uid="{00000000-0005-0000-0000-0000B4030000}"/>
    <cellStyle name="桁区切り 2 3 2" xfId="1640" xr:uid="{00000000-0005-0000-0000-0000B5030000}"/>
    <cellStyle name="桁区切り 2 3 2 2" xfId="1641" xr:uid="{00000000-0005-0000-0000-0000B6030000}"/>
    <cellStyle name="桁区切り 2 3 3" xfId="1642" xr:uid="{00000000-0005-0000-0000-0000B7030000}"/>
    <cellStyle name="桁区切り 2 4" xfId="1416" xr:uid="{00000000-0005-0000-0000-0000B8030000}"/>
    <cellStyle name="桁区切り 2 5" xfId="1417" xr:uid="{00000000-0005-0000-0000-0000B9030000}"/>
    <cellStyle name="桁区切り 2 5 2" xfId="1418" xr:uid="{00000000-0005-0000-0000-0000BA030000}"/>
    <cellStyle name="桁区切り 2 5 3" xfId="1419" xr:uid="{00000000-0005-0000-0000-0000BB030000}"/>
    <cellStyle name="桁区切り 2 5 3 2" xfId="1420" xr:uid="{00000000-0005-0000-0000-0000BC030000}"/>
    <cellStyle name="桁区切り 2 6" xfId="1421" xr:uid="{00000000-0005-0000-0000-0000BD030000}"/>
    <cellStyle name="桁区切り 2 6 2" xfId="1560" xr:uid="{00000000-0005-0000-0000-0000BE030000}"/>
    <cellStyle name="桁区切り 2 7" xfId="1422" xr:uid="{00000000-0005-0000-0000-0000BF030000}"/>
    <cellStyle name="桁区切り 2 8" xfId="1423" xr:uid="{00000000-0005-0000-0000-0000C0030000}"/>
    <cellStyle name="桁区切り 2 8 2" xfId="1424" xr:uid="{00000000-0005-0000-0000-0000C1030000}"/>
    <cellStyle name="桁区切り 2 8 2 2" xfId="1425" xr:uid="{00000000-0005-0000-0000-0000C2030000}"/>
    <cellStyle name="桁区切り 2 8 2 2 2" xfId="1426" xr:uid="{00000000-0005-0000-0000-0000C3030000}"/>
    <cellStyle name="桁区切り 2 8 2 2 2 2" xfId="1427" xr:uid="{00000000-0005-0000-0000-0000C4030000}"/>
    <cellStyle name="桁区切り 2 8 2 2 2 2 2" xfId="1428" xr:uid="{00000000-0005-0000-0000-0000C5030000}"/>
    <cellStyle name="桁区切り 2 8 2 3" xfId="1429" xr:uid="{00000000-0005-0000-0000-0000C6030000}"/>
    <cellStyle name="桁区切り 2 8 2 3 2" xfId="1430" xr:uid="{00000000-0005-0000-0000-0000C7030000}"/>
    <cellStyle name="桁区切り 2 8 2 3 2 2" xfId="1431" xr:uid="{00000000-0005-0000-0000-0000C8030000}"/>
    <cellStyle name="桁区切り 2 9" xfId="1580" xr:uid="{00000000-0005-0000-0000-0000C9030000}"/>
    <cellStyle name="桁区切り 3" xfId="856" xr:uid="{00000000-0005-0000-0000-0000CA030000}"/>
    <cellStyle name="桁区切り 3 2" xfId="857" xr:uid="{00000000-0005-0000-0000-0000CB030000}"/>
    <cellStyle name="桁区切り 3 3" xfId="1643" xr:uid="{00000000-0005-0000-0000-0000CC030000}"/>
    <cellStyle name="桁区切り 3 3 2" xfId="1644" xr:uid="{00000000-0005-0000-0000-0000CD030000}"/>
    <cellStyle name="桁区切り 3 3 2 2" xfId="1645" xr:uid="{00000000-0005-0000-0000-0000CE030000}"/>
    <cellStyle name="桁区切り 3 3 3" xfId="1646" xr:uid="{00000000-0005-0000-0000-0000CF030000}"/>
    <cellStyle name="桁区切り 3 4" xfId="1647" xr:uid="{00000000-0005-0000-0000-0000D0030000}"/>
    <cellStyle name="桁区切り 3 4 2" xfId="1648" xr:uid="{00000000-0005-0000-0000-0000D1030000}"/>
    <cellStyle name="桁区切り 3 5" xfId="1432" xr:uid="{00000000-0005-0000-0000-0000D2030000}"/>
    <cellStyle name="桁区切り 4" xfId="858" xr:uid="{00000000-0005-0000-0000-0000D3030000}"/>
    <cellStyle name="桁区切り 4 2" xfId="1433" xr:uid="{00000000-0005-0000-0000-0000D4030000}"/>
    <cellStyle name="桁区切り 4 2 2" xfId="1649" xr:uid="{00000000-0005-0000-0000-0000D5030000}"/>
    <cellStyle name="桁区切り 4 2 2 2" xfId="1650" xr:uid="{00000000-0005-0000-0000-0000D6030000}"/>
    <cellStyle name="桁区切り 4 2 3" xfId="1651" xr:uid="{00000000-0005-0000-0000-0000D7030000}"/>
    <cellStyle name="桁区切り 4 3" xfId="1652" xr:uid="{00000000-0005-0000-0000-0000D8030000}"/>
    <cellStyle name="桁区切り 4 3 2" xfId="1653" xr:uid="{00000000-0005-0000-0000-0000D9030000}"/>
    <cellStyle name="桁区切り 4 4" xfId="1654" xr:uid="{00000000-0005-0000-0000-0000DA030000}"/>
    <cellStyle name="桁区切り 5" xfId="1434" xr:uid="{00000000-0005-0000-0000-0000DB030000}"/>
    <cellStyle name="桁区切り 5 2" xfId="1561" xr:uid="{00000000-0005-0000-0000-0000DC030000}"/>
    <cellStyle name="桁区切り 5 2 2" xfId="1562" xr:uid="{00000000-0005-0000-0000-0000DD030000}"/>
    <cellStyle name="桁区切り 5 3" xfId="1563" xr:uid="{00000000-0005-0000-0000-0000DE030000}"/>
    <cellStyle name="桁区切り 6" xfId="1435" xr:uid="{00000000-0005-0000-0000-0000DF030000}"/>
    <cellStyle name="桁区切り 7" xfId="1436" xr:uid="{00000000-0005-0000-0000-0000E0030000}"/>
    <cellStyle name="桁区切り 8" xfId="1437" xr:uid="{00000000-0005-0000-0000-0000E1030000}"/>
    <cellStyle name="桁区切り 8 2" xfId="1438" xr:uid="{00000000-0005-0000-0000-0000E2030000}"/>
    <cellStyle name="桁区切り 9" xfId="1655" xr:uid="{00000000-0005-0000-0000-0000E3030000}"/>
    <cellStyle name="桁区切り 9 2" xfId="1656" xr:uid="{00000000-0005-0000-0000-0000E4030000}"/>
    <cellStyle name="桁区切り 9 2 2" xfId="1657" xr:uid="{00000000-0005-0000-0000-0000E5030000}"/>
    <cellStyle name="見出し 1 10" xfId="859" xr:uid="{00000000-0005-0000-0000-0000E6030000}"/>
    <cellStyle name="見出し 1 11" xfId="860" xr:uid="{00000000-0005-0000-0000-0000E7030000}"/>
    <cellStyle name="見出し 1 12" xfId="861" xr:uid="{00000000-0005-0000-0000-0000E8030000}"/>
    <cellStyle name="見出し 1 13" xfId="862" xr:uid="{00000000-0005-0000-0000-0000E9030000}"/>
    <cellStyle name="見出し 1 14" xfId="863" xr:uid="{00000000-0005-0000-0000-0000EA030000}"/>
    <cellStyle name="見出し 1 15" xfId="864" xr:uid="{00000000-0005-0000-0000-0000EB030000}"/>
    <cellStyle name="見出し 1 16" xfId="865" xr:uid="{00000000-0005-0000-0000-0000EC030000}"/>
    <cellStyle name="見出し 1 17" xfId="866" xr:uid="{00000000-0005-0000-0000-0000ED030000}"/>
    <cellStyle name="見出し 1 18" xfId="867" xr:uid="{00000000-0005-0000-0000-0000EE030000}"/>
    <cellStyle name="見出し 1 19" xfId="868" xr:uid="{00000000-0005-0000-0000-0000EF030000}"/>
    <cellStyle name="見出し 1 2" xfId="869" xr:uid="{00000000-0005-0000-0000-0000F0030000}"/>
    <cellStyle name="見出し 1 2 2" xfId="870" xr:uid="{00000000-0005-0000-0000-0000F1030000}"/>
    <cellStyle name="見出し 1 20" xfId="871" xr:uid="{00000000-0005-0000-0000-0000F2030000}"/>
    <cellStyle name="見出し 1 21" xfId="872" xr:uid="{00000000-0005-0000-0000-0000F3030000}"/>
    <cellStyle name="見出し 1 22" xfId="873" xr:uid="{00000000-0005-0000-0000-0000F4030000}"/>
    <cellStyle name="見出し 1 23" xfId="874" xr:uid="{00000000-0005-0000-0000-0000F5030000}"/>
    <cellStyle name="見出し 1 24" xfId="875" xr:uid="{00000000-0005-0000-0000-0000F6030000}"/>
    <cellStyle name="見出し 1 25" xfId="876" xr:uid="{00000000-0005-0000-0000-0000F7030000}"/>
    <cellStyle name="見出し 1 3" xfId="877" xr:uid="{00000000-0005-0000-0000-0000F8030000}"/>
    <cellStyle name="見出し 1 3 2" xfId="878" xr:uid="{00000000-0005-0000-0000-0000F9030000}"/>
    <cellStyle name="見出し 1 4" xfId="879" xr:uid="{00000000-0005-0000-0000-0000FA030000}"/>
    <cellStyle name="見出し 1 5" xfId="880" xr:uid="{00000000-0005-0000-0000-0000FB030000}"/>
    <cellStyle name="見出し 1 6" xfId="881" xr:uid="{00000000-0005-0000-0000-0000FC030000}"/>
    <cellStyle name="見出し 1 7" xfId="882" xr:uid="{00000000-0005-0000-0000-0000FD030000}"/>
    <cellStyle name="見出し 1 8" xfId="883" xr:uid="{00000000-0005-0000-0000-0000FE030000}"/>
    <cellStyle name="見出し 1 9" xfId="884" xr:uid="{00000000-0005-0000-0000-0000FF030000}"/>
    <cellStyle name="見出し 2 10" xfId="885" xr:uid="{00000000-0005-0000-0000-000000040000}"/>
    <cellStyle name="見出し 2 11" xfId="886" xr:uid="{00000000-0005-0000-0000-000001040000}"/>
    <cellStyle name="見出し 2 12" xfId="887" xr:uid="{00000000-0005-0000-0000-000002040000}"/>
    <cellStyle name="見出し 2 13" xfId="888" xr:uid="{00000000-0005-0000-0000-000003040000}"/>
    <cellStyle name="見出し 2 14" xfId="889" xr:uid="{00000000-0005-0000-0000-000004040000}"/>
    <cellStyle name="見出し 2 15" xfId="890" xr:uid="{00000000-0005-0000-0000-000005040000}"/>
    <cellStyle name="見出し 2 16" xfId="891" xr:uid="{00000000-0005-0000-0000-000006040000}"/>
    <cellStyle name="見出し 2 17" xfId="892" xr:uid="{00000000-0005-0000-0000-000007040000}"/>
    <cellStyle name="見出し 2 18" xfId="893" xr:uid="{00000000-0005-0000-0000-000008040000}"/>
    <cellStyle name="見出し 2 19" xfId="894" xr:uid="{00000000-0005-0000-0000-000009040000}"/>
    <cellStyle name="見出し 2 2" xfId="895" xr:uid="{00000000-0005-0000-0000-00000A040000}"/>
    <cellStyle name="見出し 2 2 2" xfId="896" xr:uid="{00000000-0005-0000-0000-00000B040000}"/>
    <cellStyle name="見出し 2 20" xfId="897" xr:uid="{00000000-0005-0000-0000-00000C040000}"/>
    <cellStyle name="見出し 2 21" xfId="898" xr:uid="{00000000-0005-0000-0000-00000D040000}"/>
    <cellStyle name="見出し 2 22" xfId="899" xr:uid="{00000000-0005-0000-0000-00000E040000}"/>
    <cellStyle name="見出し 2 23" xfId="900" xr:uid="{00000000-0005-0000-0000-00000F040000}"/>
    <cellStyle name="見出し 2 24" xfId="901" xr:uid="{00000000-0005-0000-0000-000010040000}"/>
    <cellStyle name="見出し 2 25" xfId="902" xr:uid="{00000000-0005-0000-0000-000011040000}"/>
    <cellStyle name="見出し 2 3" xfId="903" xr:uid="{00000000-0005-0000-0000-000012040000}"/>
    <cellStyle name="見出し 2 3 2" xfId="904" xr:uid="{00000000-0005-0000-0000-000013040000}"/>
    <cellStyle name="見出し 2 4" xfId="905" xr:uid="{00000000-0005-0000-0000-000014040000}"/>
    <cellStyle name="見出し 2 5" xfId="906" xr:uid="{00000000-0005-0000-0000-000015040000}"/>
    <cellStyle name="見出し 2 6" xfId="907" xr:uid="{00000000-0005-0000-0000-000016040000}"/>
    <cellStyle name="見出し 2 7" xfId="908" xr:uid="{00000000-0005-0000-0000-000017040000}"/>
    <cellStyle name="見出し 2 8" xfId="909" xr:uid="{00000000-0005-0000-0000-000018040000}"/>
    <cellStyle name="見出し 2 9" xfId="910" xr:uid="{00000000-0005-0000-0000-000019040000}"/>
    <cellStyle name="見出し 3 10" xfId="911" xr:uid="{00000000-0005-0000-0000-00001A040000}"/>
    <cellStyle name="見出し 3 11" xfId="912" xr:uid="{00000000-0005-0000-0000-00001B040000}"/>
    <cellStyle name="見出し 3 12" xfId="913" xr:uid="{00000000-0005-0000-0000-00001C040000}"/>
    <cellStyle name="見出し 3 13" xfId="914" xr:uid="{00000000-0005-0000-0000-00001D040000}"/>
    <cellStyle name="見出し 3 14" xfId="915" xr:uid="{00000000-0005-0000-0000-00001E040000}"/>
    <cellStyle name="見出し 3 15" xfId="916" xr:uid="{00000000-0005-0000-0000-00001F040000}"/>
    <cellStyle name="見出し 3 16" xfId="917" xr:uid="{00000000-0005-0000-0000-000020040000}"/>
    <cellStyle name="見出し 3 17" xfId="918" xr:uid="{00000000-0005-0000-0000-000021040000}"/>
    <cellStyle name="見出し 3 18" xfId="919" xr:uid="{00000000-0005-0000-0000-000022040000}"/>
    <cellStyle name="見出し 3 19" xfId="920" xr:uid="{00000000-0005-0000-0000-000023040000}"/>
    <cellStyle name="見出し 3 2" xfId="921" xr:uid="{00000000-0005-0000-0000-000024040000}"/>
    <cellStyle name="見出し 3 2 2" xfId="922" xr:uid="{00000000-0005-0000-0000-000025040000}"/>
    <cellStyle name="見出し 3 20" xfId="923" xr:uid="{00000000-0005-0000-0000-000026040000}"/>
    <cellStyle name="見出し 3 21" xfId="924" xr:uid="{00000000-0005-0000-0000-000027040000}"/>
    <cellStyle name="見出し 3 22" xfId="925" xr:uid="{00000000-0005-0000-0000-000028040000}"/>
    <cellStyle name="見出し 3 23" xfId="926" xr:uid="{00000000-0005-0000-0000-000029040000}"/>
    <cellStyle name="見出し 3 24" xfId="927" xr:uid="{00000000-0005-0000-0000-00002A040000}"/>
    <cellStyle name="見出し 3 25" xfId="928" xr:uid="{00000000-0005-0000-0000-00002B040000}"/>
    <cellStyle name="見出し 3 3" xfId="929" xr:uid="{00000000-0005-0000-0000-00002C040000}"/>
    <cellStyle name="見出し 3 3 2" xfId="930" xr:uid="{00000000-0005-0000-0000-00002D040000}"/>
    <cellStyle name="見出し 3 4" xfId="931" xr:uid="{00000000-0005-0000-0000-00002E040000}"/>
    <cellStyle name="見出し 3 5" xfId="932" xr:uid="{00000000-0005-0000-0000-00002F040000}"/>
    <cellStyle name="見出し 3 6" xfId="933" xr:uid="{00000000-0005-0000-0000-000030040000}"/>
    <cellStyle name="見出し 3 7" xfId="934" xr:uid="{00000000-0005-0000-0000-000031040000}"/>
    <cellStyle name="見出し 3 8" xfId="935" xr:uid="{00000000-0005-0000-0000-000032040000}"/>
    <cellStyle name="見出し 3 9" xfId="936" xr:uid="{00000000-0005-0000-0000-000033040000}"/>
    <cellStyle name="見出し 4 10" xfId="937" xr:uid="{00000000-0005-0000-0000-000034040000}"/>
    <cellStyle name="見出し 4 11" xfId="938" xr:uid="{00000000-0005-0000-0000-000035040000}"/>
    <cellStyle name="見出し 4 12" xfId="939" xr:uid="{00000000-0005-0000-0000-000036040000}"/>
    <cellStyle name="見出し 4 13" xfId="940" xr:uid="{00000000-0005-0000-0000-000037040000}"/>
    <cellStyle name="見出し 4 14" xfId="941" xr:uid="{00000000-0005-0000-0000-000038040000}"/>
    <cellStyle name="見出し 4 15" xfId="942" xr:uid="{00000000-0005-0000-0000-000039040000}"/>
    <cellStyle name="見出し 4 16" xfId="943" xr:uid="{00000000-0005-0000-0000-00003A040000}"/>
    <cellStyle name="見出し 4 17" xfId="944" xr:uid="{00000000-0005-0000-0000-00003B040000}"/>
    <cellStyle name="見出し 4 18" xfId="945" xr:uid="{00000000-0005-0000-0000-00003C040000}"/>
    <cellStyle name="見出し 4 19" xfId="946" xr:uid="{00000000-0005-0000-0000-00003D040000}"/>
    <cellStyle name="見出し 4 2" xfId="947" xr:uid="{00000000-0005-0000-0000-00003E040000}"/>
    <cellStyle name="見出し 4 2 2" xfId="948" xr:uid="{00000000-0005-0000-0000-00003F040000}"/>
    <cellStyle name="見出し 4 20" xfId="949" xr:uid="{00000000-0005-0000-0000-000040040000}"/>
    <cellStyle name="見出し 4 21" xfId="950" xr:uid="{00000000-0005-0000-0000-000041040000}"/>
    <cellStyle name="見出し 4 22" xfId="951" xr:uid="{00000000-0005-0000-0000-000042040000}"/>
    <cellStyle name="見出し 4 23" xfId="952" xr:uid="{00000000-0005-0000-0000-000043040000}"/>
    <cellStyle name="見出し 4 24" xfId="953" xr:uid="{00000000-0005-0000-0000-000044040000}"/>
    <cellStyle name="見出し 4 25" xfId="954" xr:uid="{00000000-0005-0000-0000-000045040000}"/>
    <cellStyle name="見出し 4 3" xfId="955" xr:uid="{00000000-0005-0000-0000-000046040000}"/>
    <cellStyle name="見出し 4 3 2" xfId="956" xr:uid="{00000000-0005-0000-0000-000047040000}"/>
    <cellStyle name="見出し 4 4" xfId="957" xr:uid="{00000000-0005-0000-0000-000048040000}"/>
    <cellStyle name="見出し 4 5" xfId="958" xr:uid="{00000000-0005-0000-0000-000049040000}"/>
    <cellStyle name="見出し 4 6" xfId="959" xr:uid="{00000000-0005-0000-0000-00004A040000}"/>
    <cellStyle name="見出し 4 7" xfId="960" xr:uid="{00000000-0005-0000-0000-00004B040000}"/>
    <cellStyle name="見出し 4 8" xfId="961" xr:uid="{00000000-0005-0000-0000-00004C040000}"/>
    <cellStyle name="見出し 4 9" xfId="962" xr:uid="{00000000-0005-0000-0000-00004D040000}"/>
    <cellStyle name="集計 10" xfId="963" xr:uid="{00000000-0005-0000-0000-00004E040000}"/>
    <cellStyle name="集計 11" xfId="964" xr:uid="{00000000-0005-0000-0000-00004F040000}"/>
    <cellStyle name="集計 12" xfId="965" xr:uid="{00000000-0005-0000-0000-000050040000}"/>
    <cellStyle name="集計 13" xfId="966" xr:uid="{00000000-0005-0000-0000-000051040000}"/>
    <cellStyle name="集計 14" xfId="967" xr:uid="{00000000-0005-0000-0000-000052040000}"/>
    <cellStyle name="集計 15" xfId="968" xr:uid="{00000000-0005-0000-0000-000053040000}"/>
    <cellStyle name="集計 16" xfId="969" xr:uid="{00000000-0005-0000-0000-000054040000}"/>
    <cellStyle name="集計 17" xfId="970" xr:uid="{00000000-0005-0000-0000-000055040000}"/>
    <cellStyle name="集計 18" xfId="971" xr:uid="{00000000-0005-0000-0000-000056040000}"/>
    <cellStyle name="集計 19" xfId="972" xr:uid="{00000000-0005-0000-0000-000057040000}"/>
    <cellStyle name="集計 2" xfId="973" xr:uid="{00000000-0005-0000-0000-000058040000}"/>
    <cellStyle name="集計 2 2" xfId="974" xr:uid="{00000000-0005-0000-0000-000059040000}"/>
    <cellStyle name="集計 2 2 2" xfId="975" xr:uid="{00000000-0005-0000-0000-00005A040000}"/>
    <cellStyle name="集計 2 2 2 2" xfId="1439" xr:uid="{00000000-0005-0000-0000-00005B040000}"/>
    <cellStyle name="集計 2 2 2 2 2" xfId="1440" xr:uid="{00000000-0005-0000-0000-00005C040000}"/>
    <cellStyle name="集計 2 2 2 3" xfId="1441" xr:uid="{00000000-0005-0000-0000-00005D040000}"/>
    <cellStyle name="集計 2 2 3" xfId="976" xr:uid="{00000000-0005-0000-0000-00005E040000}"/>
    <cellStyle name="集計 2 2 3 2" xfId="1442" xr:uid="{00000000-0005-0000-0000-00005F040000}"/>
    <cellStyle name="集計 2 2 4" xfId="1658" xr:uid="{00000000-0005-0000-0000-000060040000}"/>
    <cellStyle name="集計 2 2 4 2" xfId="1659" xr:uid="{00000000-0005-0000-0000-000061040000}"/>
    <cellStyle name="集計 2 2 5" xfId="1660" xr:uid="{00000000-0005-0000-0000-000062040000}"/>
    <cellStyle name="集計 2 2 5 2" xfId="1661" xr:uid="{00000000-0005-0000-0000-000063040000}"/>
    <cellStyle name="集計 2 2 6" xfId="1662" xr:uid="{00000000-0005-0000-0000-000064040000}"/>
    <cellStyle name="集計 20" xfId="977" xr:uid="{00000000-0005-0000-0000-000065040000}"/>
    <cellStyle name="集計 21" xfId="978" xr:uid="{00000000-0005-0000-0000-000066040000}"/>
    <cellStyle name="集計 22" xfId="979" xr:uid="{00000000-0005-0000-0000-000067040000}"/>
    <cellStyle name="集計 23" xfId="980" xr:uid="{00000000-0005-0000-0000-000068040000}"/>
    <cellStyle name="集計 24" xfId="981" xr:uid="{00000000-0005-0000-0000-000069040000}"/>
    <cellStyle name="集計 25" xfId="982" xr:uid="{00000000-0005-0000-0000-00006A040000}"/>
    <cellStyle name="集計 3" xfId="983" xr:uid="{00000000-0005-0000-0000-00006B040000}"/>
    <cellStyle name="集計 3 2" xfId="984" xr:uid="{00000000-0005-0000-0000-00006C040000}"/>
    <cellStyle name="集計 3 2 2" xfId="1443" xr:uid="{00000000-0005-0000-0000-00006D040000}"/>
    <cellStyle name="集計 3 2 2 2" xfId="1444" xr:uid="{00000000-0005-0000-0000-00006E040000}"/>
    <cellStyle name="集計 3 2 3" xfId="1445" xr:uid="{00000000-0005-0000-0000-00006F040000}"/>
    <cellStyle name="集計 3 3" xfId="985" xr:uid="{00000000-0005-0000-0000-000070040000}"/>
    <cellStyle name="集計 3 3 2" xfId="1446" xr:uid="{00000000-0005-0000-0000-000071040000}"/>
    <cellStyle name="集計 3 4" xfId="1663" xr:uid="{00000000-0005-0000-0000-000072040000}"/>
    <cellStyle name="集計 3 4 2" xfId="1664" xr:uid="{00000000-0005-0000-0000-000073040000}"/>
    <cellStyle name="集計 3 5" xfId="1665" xr:uid="{00000000-0005-0000-0000-000074040000}"/>
    <cellStyle name="集計 3 5 2" xfId="1666" xr:uid="{00000000-0005-0000-0000-000075040000}"/>
    <cellStyle name="集計 3 6" xfId="1667" xr:uid="{00000000-0005-0000-0000-000076040000}"/>
    <cellStyle name="集計 4" xfId="986" xr:uid="{00000000-0005-0000-0000-000077040000}"/>
    <cellStyle name="集計 4 2" xfId="987" xr:uid="{00000000-0005-0000-0000-000078040000}"/>
    <cellStyle name="集計 4 2 2" xfId="1447" xr:uid="{00000000-0005-0000-0000-000079040000}"/>
    <cellStyle name="集計 4 2 2 2" xfId="1448" xr:uid="{00000000-0005-0000-0000-00007A040000}"/>
    <cellStyle name="集計 4 2 3" xfId="1449" xr:uid="{00000000-0005-0000-0000-00007B040000}"/>
    <cellStyle name="集計 4 3" xfId="988" xr:uid="{00000000-0005-0000-0000-00007C040000}"/>
    <cellStyle name="集計 4 3 2" xfId="1450" xr:uid="{00000000-0005-0000-0000-00007D040000}"/>
    <cellStyle name="集計 4 4" xfId="1668" xr:uid="{00000000-0005-0000-0000-00007E040000}"/>
    <cellStyle name="集計 4 4 2" xfId="1669" xr:uid="{00000000-0005-0000-0000-00007F040000}"/>
    <cellStyle name="集計 4 5" xfId="1670" xr:uid="{00000000-0005-0000-0000-000080040000}"/>
    <cellStyle name="集計 4 5 2" xfId="1671" xr:uid="{00000000-0005-0000-0000-000081040000}"/>
    <cellStyle name="集計 4 6" xfId="1672" xr:uid="{00000000-0005-0000-0000-000082040000}"/>
    <cellStyle name="集計 5" xfId="989" xr:uid="{00000000-0005-0000-0000-000083040000}"/>
    <cellStyle name="集計 6" xfId="990" xr:uid="{00000000-0005-0000-0000-000084040000}"/>
    <cellStyle name="集計 7" xfId="991" xr:uid="{00000000-0005-0000-0000-000085040000}"/>
    <cellStyle name="集計 8" xfId="992" xr:uid="{00000000-0005-0000-0000-000086040000}"/>
    <cellStyle name="集計 9" xfId="993" xr:uid="{00000000-0005-0000-0000-000087040000}"/>
    <cellStyle name="出力 10" xfId="994" xr:uid="{00000000-0005-0000-0000-000088040000}"/>
    <cellStyle name="出力 11" xfId="995" xr:uid="{00000000-0005-0000-0000-000089040000}"/>
    <cellStyle name="出力 12" xfId="996" xr:uid="{00000000-0005-0000-0000-00008A040000}"/>
    <cellStyle name="出力 13" xfId="997" xr:uid="{00000000-0005-0000-0000-00008B040000}"/>
    <cellStyle name="出力 14" xfId="998" xr:uid="{00000000-0005-0000-0000-00008C040000}"/>
    <cellStyle name="出力 15" xfId="999" xr:uid="{00000000-0005-0000-0000-00008D040000}"/>
    <cellStyle name="出力 16" xfId="1000" xr:uid="{00000000-0005-0000-0000-00008E040000}"/>
    <cellStyle name="出力 17" xfId="1001" xr:uid="{00000000-0005-0000-0000-00008F040000}"/>
    <cellStyle name="出力 18" xfId="1002" xr:uid="{00000000-0005-0000-0000-000090040000}"/>
    <cellStyle name="出力 19" xfId="1003" xr:uid="{00000000-0005-0000-0000-000091040000}"/>
    <cellStyle name="出力 2" xfId="1004" xr:uid="{00000000-0005-0000-0000-000092040000}"/>
    <cellStyle name="出力 2 2" xfId="1005" xr:uid="{00000000-0005-0000-0000-000093040000}"/>
    <cellStyle name="出力 2 2 2" xfId="1006" xr:uid="{00000000-0005-0000-0000-000094040000}"/>
    <cellStyle name="出力 2 2 2 2" xfId="1451" xr:uid="{00000000-0005-0000-0000-000095040000}"/>
    <cellStyle name="出力 2 2 2 2 2" xfId="1452" xr:uid="{00000000-0005-0000-0000-000096040000}"/>
    <cellStyle name="出力 2 2 2 3" xfId="1453" xr:uid="{00000000-0005-0000-0000-000097040000}"/>
    <cellStyle name="出力 2 2 3" xfId="1007" xr:uid="{00000000-0005-0000-0000-000098040000}"/>
    <cellStyle name="出力 2 2 3 2" xfId="1454" xr:uid="{00000000-0005-0000-0000-000099040000}"/>
    <cellStyle name="出力 2 2 4" xfId="1564" xr:uid="{00000000-0005-0000-0000-00009A040000}"/>
    <cellStyle name="出力 2 2 4 2" xfId="1673" xr:uid="{00000000-0005-0000-0000-00009B040000}"/>
    <cellStyle name="出力 2 2 5" xfId="1674" xr:uid="{00000000-0005-0000-0000-00009C040000}"/>
    <cellStyle name="出力 2 2 5 2" xfId="1675" xr:uid="{00000000-0005-0000-0000-00009D040000}"/>
    <cellStyle name="出力 2 2 6" xfId="1676" xr:uid="{00000000-0005-0000-0000-00009E040000}"/>
    <cellStyle name="出力 20" xfId="1008" xr:uid="{00000000-0005-0000-0000-00009F040000}"/>
    <cellStyle name="出力 21" xfId="1009" xr:uid="{00000000-0005-0000-0000-0000A0040000}"/>
    <cellStyle name="出力 22" xfId="1010" xr:uid="{00000000-0005-0000-0000-0000A1040000}"/>
    <cellStyle name="出力 23" xfId="1011" xr:uid="{00000000-0005-0000-0000-0000A2040000}"/>
    <cellStyle name="出力 24" xfId="1012" xr:uid="{00000000-0005-0000-0000-0000A3040000}"/>
    <cellStyle name="出力 25" xfId="1013" xr:uid="{00000000-0005-0000-0000-0000A4040000}"/>
    <cellStyle name="出力 3" xfId="1014" xr:uid="{00000000-0005-0000-0000-0000A5040000}"/>
    <cellStyle name="出力 3 2" xfId="1015" xr:uid="{00000000-0005-0000-0000-0000A6040000}"/>
    <cellStyle name="出力 3 2 2" xfId="1455" xr:uid="{00000000-0005-0000-0000-0000A7040000}"/>
    <cellStyle name="出力 3 2 2 2" xfId="1456" xr:uid="{00000000-0005-0000-0000-0000A8040000}"/>
    <cellStyle name="出力 3 2 3" xfId="1457" xr:uid="{00000000-0005-0000-0000-0000A9040000}"/>
    <cellStyle name="出力 3 3" xfId="1016" xr:uid="{00000000-0005-0000-0000-0000AA040000}"/>
    <cellStyle name="出力 3 3 2" xfId="1458" xr:uid="{00000000-0005-0000-0000-0000AB040000}"/>
    <cellStyle name="出力 3 4" xfId="1565" xr:uid="{00000000-0005-0000-0000-0000AC040000}"/>
    <cellStyle name="出力 3 4 2" xfId="1677" xr:uid="{00000000-0005-0000-0000-0000AD040000}"/>
    <cellStyle name="出力 3 5" xfId="1678" xr:uid="{00000000-0005-0000-0000-0000AE040000}"/>
    <cellStyle name="出力 3 5 2" xfId="1679" xr:uid="{00000000-0005-0000-0000-0000AF040000}"/>
    <cellStyle name="出力 3 6" xfId="1680" xr:uid="{00000000-0005-0000-0000-0000B0040000}"/>
    <cellStyle name="出力 4" xfId="1017" xr:uid="{00000000-0005-0000-0000-0000B1040000}"/>
    <cellStyle name="出力 4 2" xfId="1018" xr:uid="{00000000-0005-0000-0000-0000B2040000}"/>
    <cellStyle name="出力 4 2 2" xfId="1459" xr:uid="{00000000-0005-0000-0000-0000B3040000}"/>
    <cellStyle name="出力 4 2 2 2" xfId="1460" xr:uid="{00000000-0005-0000-0000-0000B4040000}"/>
    <cellStyle name="出力 4 2 3" xfId="1461" xr:uid="{00000000-0005-0000-0000-0000B5040000}"/>
    <cellStyle name="出力 4 3" xfId="1019" xr:uid="{00000000-0005-0000-0000-0000B6040000}"/>
    <cellStyle name="出力 4 3 2" xfId="1462" xr:uid="{00000000-0005-0000-0000-0000B7040000}"/>
    <cellStyle name="出力 4 4" xfId="1566" xr:uid="{00000000-0005-0000-0000-0000B8040000}"/>
    <cellStyle name="出力 4 4 2" xfId="1681" xr:uid="{00000000-0005-0000-0000-0000B9040000}"/>
    <cellStyle name="出力 4 5" xfId="1682" xr:uid="{00000000-0005-0000-0000-0000BA040000}"/>
    <cellStyle name="出力 4 5 2" xfId="1683" xr:uid="{00000000-0005-0000-0000-0000BB040000}"/>
    <cellStyle name="出力 4 6" xfId="1684" xr:uid="{00000000-0005-0000-0000-0000BC040000}"/>
    <cellStyle name="出力 5" xfId="1020" xr:uid="{00000000-0005-0000-0000-0000BD040000}"/>
    <cellStyle name="出力 6" xfId="1021" xr:uid="{00000000-0005-0000-0000-0000BE040000}"/>
    <cellStyle name="出力 7" xfId="1022" xr:uid="{00000000-0005-0000-0000-0000BF040000}"/>
    <cellStyle name="出力 8" xfId="1023" xr:uid="{00000000-0005-0000-0000-0000C0040000}"/>
    <cellStyle name="出力 9" xfId="1024" xr:uid="{00000000-0005-0000-0000-0000C1040000}"/>
    <cellStyle name="説明文 10" xfId="1025" xr:uid="{00000000-0005-0000-0000-0000C2040000}"/>
    <cellStyle name="説明文 11" xfId="1026" xr:uid="{00000000-0005-0000-0000-0000C3040000}"/>
    <cellStyle name="説明文 12" xfId="1027" xr:uid="{00000000-0005-0000-0000-0000C4040000}"/>
    <cellStyle name="説明文 13" xfId="1028" xr:uid="{00000000-0005-0000-0000-0000C5040000}"/>
    <cellStyle name="説明文 14" xfId="1029" xr:uid="{00000000-0005-0000-0000-0000C6040000}"/>
    <cellStyle name="説明文 15" xfId="1030" xr:uid="{00000000-0005-0000-0000-0000C7040000}"/>
    <cellStyle name="説明文 16" xfId="1031" xr:uid="{00000000-0005-0000-0000-0000C8040000}"/>
    <cellStyle name="説明文 17" xfId="1032" xr:uid="{00000000-0005-0000-0000-0000C9040000}"/>
    <cellStyle name="説明文 18" xfId="1033" xr:uid="{00000000-0005-0000-0000-0000CA040000}"/>
    <cellStyle name="説明文 19" xfId="1034" xr:uid="{00000000-0005-0000-0000-0000CB040000}"/>
    <cellStyle name="説明文 2" xfId="1035" xr:uid="{00000000-0005-0000-0000-0000CC040000}"/>
    <cellStyle name="説明文 2 2" xfId="1036" xr:uid="{00000000-0005-0000-0000-0000CD040000}"/>
    <cellStyle name="説明文 20" xfId="1037" xr:uid="{00000000-0005-0000-0000-0000CE040000}"/>
    <cellStyle name="説明文 21" xfId="1038" xr:uid="{00000000-0005-0000-0000-0000CF040000}"/>
    <cellStyle name="説明文 22" xfId="1039" xr:uid="{00000000-0005-0000-0000-0000D0040000}"/>
    <cellStyle name="説明文 23" xfId="1040" xr:uid="{00000000-0005-0000-0000-0000D1040000}"/>
    <cellStyle name="説明文 24" xfId="1041" xr:uid="{00000000-0005-0000-0000-0000D2040000}"/>
    <cellStyle name="説明文 25" xfId="1042" xr:uid="{00000000-0005-0000-0000-0000D3040000}"/>
    <cellStyle name="説明文 3" xfId="1043" xr:uid="{00000000-0005-0000-0000-0000D4040000}"/>
    <cellStyle name="説明文 3 2" xfId="1044" xr:uid="{00000000-0005-0000-0000-0000D5040000}"/>
    <cellStyle name="説明文 4" xfId="1045" xr:uid="{00000000-0005-0000-0000-0000D6040000}"/>
    <cellStyle name="説明文 5" xfId="1046" xr:uid="{00000000-0005-0000-0000-0000D7040000}"/>
    <cellStyle name="説明文 6" xfId="1047" xr:uid="{00000000-0005-0000-0000-0000D8040000}"/>
    <cellStyle name="説明文 7" xfId="1048" xr:uid="{00000000-0005-0000-0000-0000D9040000}"/>
    <cellStyle name="説明文 8" xfId="1049" xr:uid="{00000000-0005-0000-0000-0000DA040000}"/>
    <cellStyle name="説明文 9" xfId="1050" xr:uid="{00000000-0005-0000-0000-0000DB040000}"/>
    <cellStyle name="通貨 2" xfId="1051" xr:uid="{00000000-0005-0000-0000-0000DC040000}"/>
    <cellStyle name="通貨 2 2" xfId="1575" xr:uid="{00000000-0005-0000-0000-0000DD040000}"/>
    <cellStyle name="通貨 3" xfId="1052" xr:uid="{00000000-0005-0000-0000-0000DE040000}"/>
    <cellStyle name="通貨 3 2" xfId="1053" xr:uid="{00000000-0005-0000-0000-0000DF040000}"/>
    <cellStyle name="通貨 3 2 2" xfId="1577" xr:uid="{00000000-0005-0000-0000-0000E0040000}"/>
    <cellStyle name="通貨 3 3" xfId="1576" xr:uid="{00000000-0005-0000-0000-0000E1040000}"/>
    <cellStyle name="入力 10" xfId="1054" xr:uid="{00000000-0005-0000-0000-0000E2040000}"/>
    <cellStyle name="入力 11" xfId="1055" xr:uid="{00000000-0005-0000-0000-0000E3040000}"/>
    <cellStyle name="入力 12" xfId="1056" xr:uid="{00000000-0005-0000-0000-0000E4040000}"/>
    <cellStyle name="入力 13" xfId="1057" xr:uid="{00000000-0005-0000-0000-0000E5040000}"/>
    <cellStyle name="入力 14" xfId="1058" xr:uid="{00000000-0005-0000-0000-0000E6040000}"/>
    <cellStyle name="入力 15" xfId="1059" xr:uid="{00000000-0005-0000-0000-0000E7040000}"/>
    <cellStyle name="入力 16" xfId="1060" xr:uid="{00000000-0005-0000-0000-0000E8040000}"/>
    <cellStyle name="入力 17" xfId="1061" xr:uid="{00000000-0005-0000-0000-0000E9040000}"/>
    <cellStyle name="入力 18" xfId="1062" xr:uid="{00000000-0005-0000-0000-0000EA040000}"/>
    <cellStyle name="入力 19" xfId="1063" xr:uid="{00000000-0005-0000-0000-0000EB040000}"/>
    <cellStyle name="入力 2" xfId="1064" xr:uid="{00000000-0005-0000-0000-0000EC040000}"/>
    <cellStyle name="入力 2 2" xfId="1065" xr:uid="{00000000-0005-0000-0000-0000ED040000}"/>
    <cellStyle name="入力 2 2 2" xfId="1066" xr:uid="{00000000-0005-0000-0000-0000EE040000}"/>
    <cellStyle name="入力 2 2 2 2" xfId="1463" xr:uid="{00000000-0005-0000-0000-0000EF040000}"/>
    <cellStyle name="入力 2 2 2 2 2" xfId="1464" xr:uid="{00000000-0005-0000-0000-0000F0040000}"/>
    <cellStyle name="入力 2 2 2 3" xfId="1465" xr:uid="{00000000-0005-0000-0000-0000F1040000}"/>
    <cellStyle name="入力 2 2 3" xfId="1067" xr:uid="{00000000-0005-0000-0000-0000F2040000}"/>
    <cellStyle name="入力 2 2 3 2" xfId="1466" xr:uid="{00000000-0005-0000-0000-0000F3040000}"/>
    <cellStyle name="入力 2 2 4" xfId="1685" xr:uid="{00000000-0005-0000-0000-0000F4040000}"/>
    <cellStyle name="入力 2 2 4 2" xfId="1686" xr:uid="{00000000-0005-0000-0000-0000F5040000}"/>
    <cellStyle name="入力 2 2 5" xfId="1687" xr:uid="{00000000-0005-0000-0000-0000F6040000}"/>
    <cellStyle name="入力 2 2 6" xfId="1688" xr:uid="{00000000-0005-0000-0000-0000F7040000}"/>
    <cellStyle name="入力 2 2 6 2" xfId="1689" xr:uid="{00000000-0005-0000-0000-0000F8040000}"/>
    <cellStyle name="入力 20" xfId="1068" xr:uid="{00000000-0005-0000-0000-0000F9040000}"/>
    <cellStyle name="入力 21" xfId="1069" xr:uid="{00000000-0005-0000-0000-0000FA040000}"/>
    <cellStyle name="入力 22" xfId="1070" xr:uid="{00000000-0005-0000-0000-0000FB040000}"/>
    <cellStyle name="入力 23" xfId="1071" xr:uid="{00000000-0005-0000-0000-0000FC040000}"/>
    <cellStyle name="入力 24" xfId="1072" xr:uid="{00000000-0005-0000-0000-0000FD040000}"/>
    <cellStyle name="入力 25" xfId="1073" xr:uid="{00000000-0005-0000-0000-0000FE040000}"/>
    <cellStyle name="入力 3" xfId="1074" xr:uid="{00000000-0005-0000-0000-0000FF040000}"/>
    <cellStyle name="入力 3 2" xfId="1075" xr:uid="{00000000-0005-0000-0000-000000050000}"/>
    <cellStyle name="入力 3 2 2" xfId="1467" xr:uid="{00000000-0005-0000-0000-000001050000}"/>
    <cellStyle name="入力 3 2 2 2" xfId="1468" xr:uid="{00000000-0005-0000-0000-000002050000}"/>
    <cellStyle name="入力 3 2 3" xfId="1469" xr:uid="{00000000-0005-0000-0000-000003050000}"/>
    <cellStyle name="入力 3 3" xfId="1076" xr:uid="{00000000-0005-0000-0000-000004050000}"/>
    <cellStyle name="入力 3 3 2" xfId="1470" xr:uid="{00000000-0005-0000-0000-000005050000}"/>
    <cellStyle name="入力 3 4" xfId="1690" xr:uid="{00000000-0005-0000-0000-000006050000}"/>
    <cellStyle name="入力 3 4 2" xfId="1691" xr:uid="{00000000-0005-0000-0000-000007050000}"/>
    <cellStyle name="入力 3 5" xfId="1692" xr:uid="{00000000-0005-0000-0000-000008050000}"/>
    <cellStyle name="入力 3 6" xfId="1693" xr:uid="{00000000-0005-0000-0000-000009050000}"/>
    <cellStyle name="入力 3 6 2" xfId="1694" xr:uid="{00000000-0005-0000-0000-00000A050000}"/>
    <cellStyle name="入力 4" xfId="1077" xr:uid="{00000000-0005-0000-0000-00000B050000}"/>
    <cellStyle name="入力 4 2" xfId="1078" xr:uid="{00000000-0005-0000-0000-00000C050000}"/>
    <cellStyle name="入力 4 2 2" xfId="1471" xr:uid="{00000000-0005-0000-0000-00000D050000}"/>
    <cellStyle name="入力 4 2 2 2" xfId="1472" xr:uid="{00000000-0005-0000-0000-00000E050000}"/>
    <cellStyle name="入力 4 2 3" xfId="1473" xr:uid="{00000000-0005-0000-0000-00000F050000}"/>
    <cellStyle name="入力 4 3" xfId="1079" xr:uid="{00000000-0005-0000-0000-000010050000}"/>
    <cellStyle name="入力 4 3 2" xfId="1474" xr:uid="{00000000-0005-0000-0000-000011050000}"/>
    <cellStyle name="入力 4 4" xfId="1695" xr:uid="{00000000-0005-0000-0000-000012050000}"/>
    <cellStyle name="入力 4 4 2" xfId="1696" xr:uid="{00000000-0005-0000-0000-000013050000}"/>
    <cellStyle name="入力 4 5" xfId="1697" xr:uid="{00000000-0005-0000-0000-000014050000}"/>
    <cellStyle name="入力 4 6" xfId="1698" xr:uid="{00000000-0005-0000-0000-000015050000}"/>
    <cellStyle name="入力 4 6 2" xfId="1699" xr:uid="{00000000-0005-0000-0000-000016050000}"/>
    <cellStyle name="入力 5" xfId="1080" xr:uid="{00000000-0005-0000-0000-000017050000}"/>
    <cellStyle name="入力 6" xfId="1081" xr:uid="{00000000-0005-0000-0000-000018050000}"/>
    <cellStyle name="入力 7" xfId="1082" xr:uid="{00000000-0005-0000-0000-000019050000}"/>
    <cellStyle name="入力 8" xfId="1083" xr:uid="{00000000-0005-0000-0000-00001A050000}"/>
    <cellStyle name="入力 9" xfId="1084" xr:uid="{00000000-0005-0000-0000-00001B050000}"/>
    <cellStyle name="標準" xfId="0" builtinId="0"/>
    <cellStyle name="標準 10" xfId="1085" xr:uid="{00000000-0005-0000-0000-00001D050000}"/>
    <cellStyle name="標準 10 10" xfId="1475" xr:uid="{00000000-0005-0000-0000-00001E050000}"/>
    <cellStyle name="標準 10 11" xfId="1476" xr:uid="{00000000-0005-0000-0000-00001F050000}"/>
    <cellStyle name="標準 10 12" xfId="1477" xr:uid="{00000000-0005-0000-0000-000020050000}"/>
    <cellStyle name="標準 10 2" xfId="1086" xr:uid="{00000000-0005-0000-0000-000021050000}"/>
    <cellStyle name="標準 10 3" xfId="1087" xr:uid="{00000000-0005-0000-0000-000022050000}"/>
    <cellStyle name="標準 10 4" xfId="1088" xr:uid="{00000000-0005-0000-0000-000023050000}"/>
    <cellStyle name="標準 10 4 2" xfId="1478" xr:uid="{00000000-0005-0000-0000-000024050000}"/>
    <cellStyle name="標準 10 4 2 2" xfId="1479" xr:uid="{00000000-0005-0000-0000-000025050000}"/>
    <cellStyle name="標準 10 4 2 2 2" xfId="1480" xr:uid="{00000000-0005-0000-0000-000026050000}"/>
    <cellStyle name="標準 10 4 2 2 2 2" xfId="1481" xr:uid="{00000000-0005-0000-0000-000027050000}"/>
    <cellStyle name="標準 10 4 2 2 2 2 2" xfId="1482" xr:uid="{00000000-0005-0000-0000-000028050000}"/>
    <cellStyle name="標準 10 4 2 2 2 2 2 2" xfId="1483" xr:uid="{00000000-0005-0000-0000-000029050000}"/>
    <cellStyle name="標準 10 4 3" xfId="1484" xr:uid="{00000000-0005-0000-0000-00002A050000}"/>
    <cellStyle name="標準 10 4 3 2" xfId="1485" xr:uid="{00000000-0005-0000-0000-00002B050000}"/>
    <cellStyle name="標準 10 5" xfId="1089" xr:uid="{00000000-0005-0000-0000-00002C050000}"/>
    <cellStyle name="標準 10 6" xfId="1486" xr:uid="{00000000-0005-0000-0000-00002D050000}"/>
    <cellStyle name="標準 10 6 2" xfId="1487" xr:uid="{00000000-0005-0000-0000-00002E050000}"/>
    <cellStyle name="標準 10 6 2 2" xfId="1488" xr:uid="{00000000-0005-0000-0000-00002F050000}"/>
    <cellStyle name="標準 10 6 2 3" xfId="1489" xr:uid="{00000000-0005-0000-0000-000030050000}"/>
    <cellStyle name="標準 10 6 2 3 2" xfId="1387" xr:uid="{00000000-0005-0000-0000-000031050000}"/>
    <cellStyle name="標準 10 7" xfId="1490" xr:uid="{00000000-0005-0000-0000-000032050000}"/>
    <cellStyle name="標準 10 8" xfId="1491" xr:uid="{00000000-0005-0000-0000-000033050000}"/>
    <cellStyle name="標準 10 8 2" xfId="1492" xr:uid="{00000000-0005-0000-0000-000034050000}"/>
    <cellStyle name="標準 10 8 2 2" xfId="1493" xr:uid="{00000000-0005-0000-0000-000035050000}"/>
    <cellStyle name="標準 10 8 2 2 2" xfId="1494" xr:uid="{00000000-0005-0000-0000-000036050000}"/>
    <cellStyle name="標準 10 8 2 2 3" xfId="1495" xr:uid="{00000000-0005-0000-0000-000037050000}"/>
    <cellStyle name="標準 10 8 2 2 3 2" xfId="1388" xr:uid="{00000000-0005-0000-0000-000038050000}"/>
    <cellStyle name="標準 10 8 2 2 3 2 2" xfId="1496" xr:uid="{00000000-0005-0000-0000-000039050000}"/>
    <cellStyle name="標準 10 8 2 3" xfId="1497" xr:uid="{00000000-0005-0000-0000-00003A050000}"/>
    <cellStyle name="標準 10 8 2 4" xfId="1498" xr:uid="{00000000-0005-0000-0000-00003B050000}"/>
    <cellStyle name="標準 10 8 2 4 2" xfId="1499" xr:uid="{00000000-0005-0000-0000-00003C050000}"/>
    <cellStyle name="標準 10 8 2 4 2 2" xfId="1500" xr:uid="{00000000-0005-0000-0000-00003D050000}"/>
    <cellStyle name="標準 10 8 3" xfId="1501" xr:uid="{00000000-0005-0000-0000-00003E050000}"/>
    <cellStyle name="標準 10 8 4" xfId="1502" xr:uid="{00000000-0005-0000-0000-00003F050000}"/>
    <cellStyle name="標準 10 8 4 2" xfId="1503" xr:uid="{00000000-0005-0000-0000-000040050000}"/>
    <cellStyle name="標準 10 8 4 2 2" xfId="1504" xr:uid="{00000000-0005-0000-0000-000041050000}"/>
    <cellStyle name="標準 10 8 4 2 3" xfId="1505" xr:uid="{00000000-0005-0000-0000-000042050000}"/>
    <cellStyle name="標準 10 9" xfId="1506" xr:uid="{00000000-0005-0000-0000-000043050000}"/>
    <cellStyle name="標準 10 9 2" xfId="1507" xr:uid="{00000000-0005-0000-0000-000044050000}"/>
    <cellStyle name="標準 10 9 3" xfId="1508" xr:uid="{00000000-0005-0000-0000-000045050000}"/>
    <cellStyle name="標準 10 9 3 2" xfId="1509" xr:uid="{00000000-0005-0000-0000-000046050000}"/>
    <cellStyle name="標準 11" xfId="1090" xr:uid="{00000000-0005-0000-0000-000047050000}"/>
    <cellStyle name="標準 11 2" xfId="1091" xr:uid="{00000000-0005-0000-0000-000048050000}"/>
    <cellStyle name="標準 11 2 2" xfId="1700" xr:uid="{00000000-0005-0000-0000-000049050000}"/>
    <cellStyle name="標準 11 3" xfId="1092" xr:uid="{00000000-0005-0000-0000-00004A050000}"/>
    <cellStyle name="標準 11 4" xfId="1093" xr:uid="{00000000-0005-0000-0000-00004B050000}"/>
    <cellStyle name="標準 12" xfId="1383" xr:uid="{00000000-0005-0000-0000-00004C050000}"/>
    <cellStyle name="標準 12 2" xfId="1094" xr:uid="{00000000-0005-0000-0000-00004D050000}"/>
    <cellStyle name="標準 12 3" xfId="1095" xr:uid="{00000000-0005-0000-0000-00004E050000}"/>
    <cellStyle name="標準 12 4" xfId="1701" xr:uid="{00000000-0005-0000-0000-00004F050000}"/>
    <cellStyle name="標準 13" xfId="1096" xr:uid="{00000000-0005-0000-0000-000050050000}"/>
    <cellStyle name="標準 13 2" xfId="1097" xr:uid="{00000000-0005-0000-0000-000051050000}"/>
    <cellStyle name="標準 14" xfId="1384" xr:uid="{00000000-0005-0000-0000-000052050000}"/>
    <cellStyle name="標準 14 2" xfId="1098" xr:uid="{00000000-0005-0000-0000-000053050000}"/>
    <cellStyle name="標準 14 3" xfId="1099" xr:uid="{00000000-0005-0000-0000-000054050000}"/>
    <cellStyle name="標準 14 4" xfId="1100" xr:uid="{00000000-0005-0000-0000-000055050000}"/>
    <cellStyle name="標準 14 5" xfId="1101" xr:uid="{00000000-0005-0000-0000-000056050000}"/>
    <cellStyle name="標準 14 6" xfId="1102" xr:uid="{00000000-0005-0000-0000-000057050000}"/>
    <cellStyle name="標準 14 7" xfId="1103" xr:uid="{00000000-0005-0000-0000-000058050000}"/>
    <cellStyle name="標準 14 8" xfId="1104" xr:uid="{00000000-0005-0000-0000-000059050000}"/>
    <cellStyle name="標準 15" xfId="1105" xr:uid="{00000000-0005-0000-0000-00005A050000}"/>
    <cellStyle name="標準 15 2" xfId="1106" xr:uid="{00000000-0005-0000-0000-00005B050000}"/>
    <cellStyle name="標準 15 3" xfId="1107" xr:uid="{00000000-0005-0000-0000-00005C050000}"/>
    <cellStyle name="標準 15 4" xfId="1108" xr:uid="{00000000-0005-0000-0000-00005D050000}"/>
    <cellStyle name="標準 15 5" xfId="1109" xr:uid="{00000000-0005-0000-0000-00005E050000}"/>
    <cellStyle name="標準 15 6" xfId="1110" xr:uid="{00000000-0005-0000-0000-00005F050000}"/>
    <cellStyle name="標準 15 7" xfId="1111" xr:uid="{00000000-0005-0000-0000-000060050000}"/>
    <cellStyle name="標準 16" xfId="1385" xr:uid="{00000000-0005-0000-0000-000061050000}"/>
    <cellStyle name="標準 16 2" xfId="1112" xr:uid="{00000000-0005-0000-0000-000062050000}"/>
    <cellStyle name="標準 16 3" xfId="1113" xr:uid="{00000000-0005-0000-0000-000063050000}"/>
    <cellStyle name="標準 16 4" xfId="1114" xr:uid="{00000000-0005-0000-0000-000064050000}"/>
    <cellStyle name="標準 16 5" xfId="1115" xr:uid="{00000000-0005-0000-0000-000065050000}"/>
    <cellStyle name="標準 16 6" xfId="1116" xr:uid="{00000000-0005-0000-0000-000066050000}"/>
    <cellStyle name="標準 17" xfId="1117" xr:uid="{00000000-0005-0000-0000-000067050000}"/>
    <cellStyle name="標準 17 2" xfId="1118" xr:uid="{00000000-0005-0000-0000-000068050000}"/>
    <cellStyle name="標準 17 3" xfId="1119" xr:uid="{00000000-0005-0000-0000-000069050000}"/>
    <cellStyle name="標準 17 4" xfId="1120" xr:uid="{00000000-0005-0000-0000-00006A050000}"/>
    <cellStyle name="標準 17 5" xfId="1121" xr:uid="{00000000-0005-0000-0000-00006B050000}"/>
    <cellStyle name="標準 18" xfId="1510" xr:uid="{00000000-0005-0000-0000-00006C050000}"/>
    <cellStyle name="標準 18 2" xfId="1122" xr:uid="{00000000-0005-0000-0000-00006D050000}"/>
    <cellStyle name="標準 18 3" xfId="1123" xr:uid="{00000000-0005-0000-0000-00006E050000}"/>
    <cellStyle name="標準 19" xfId="1511" xr:uid="{00000000-0005-0000-0000-00006F050000}"/>
    <cellStyle name="標準 19 2" xfId="1124" xr:uid="{00000000-0005-0000-0000-000070050000}"/>
    <cellStyle name="標準 19 2 2" xfId="1512" xr:uid="{00000000-0005-0000-0000-000071050000}"/>
    <cellStyle name="標準 19 2 2 2" xfId="1513" xr:uid="{00000000-0005-0000-0000-000072050000}"/>
    <cellStyle name="標準 19 2 2 2 2" xfId="1514" xr:uid="{00000000-0005-0000-0000-000073050000}"/>
    <cellStyle name="標準 19 2 2 2 2 2" xfId="1515" xr:uid="{00000000-0005-0000-0000-000074050000}"/>
    <cellStyle name="標準 19 2 2 2 2 2 2" xfId="1516" xr:uid="{00000000-0005-0000-0000-000075050000}"/>
    <cellStyle name="標準 19 2 2 2 2 2 2 2" xfId="1517" xr:uid="{00000000-0005-0000-0000-000076050000}"/>
    <cellStyle name="標準 19 2 2 2 2 2 2 2 2" xfId="1518" xr:uid="{00000000-0005-0000-0000-000077050000}"/>
    <cellStyle name="標準 19 2 2 2 2 2 3" xfId="1519" xr:uid="{00000000-0005-0000-0000-000078050000}"/>
    <cellStyle name="標準 19 2 2 2 2 2 4" xfId="1520" xr:uid="{00000000-0005-0000-0000-000079050000}"/>
    <cellStyle name="標準 19 2 2 2 2 2 4 2" xfId="1521" xr:uid="{00000000-0005-0000-0000-00007A050000}"/>
    <cellStyle name="標準 19 2 2 2 2 2 4 3" xfId="1522" xr:uid="{00000000-0005-0000-0000-00007B050000}"/>
    <cellStyle name="標準 19 2 2 2 3" xfId="1523" xr:uid="{00000000-0005-0000-0000-00007C050000}"/>
    <cellStyle name="標準 19 2 2 2 3 2" xfId="1524" xr:uid="{00000000-0005-0000-0000-00007D050000}"/>
    <cellStyle name="標準 19 2 2 2 3 2 2" xfId="1525" xr:uid="{00000000-0005-0000-0000-00007E050000}"/>
    <cellStyle name="標準 19 2 2 2 3 2 3" xfId="1526" xr:uid="{00000000-0005-0000-0000-00007F050000}"/>
    <cellStyle name="標準 19 2 2 3" xfId="1527" xr:uid="{00000000-0005-0000-0000-000080050000}"/>
    <cellStyle name="標準 19 2 2 3 2" xfId="1528" xr:uid="{00000000-0005-0000-0000-000081050000}"/>
    <cellStyle name="標準 19 2 2 3 2 2" xfId="1529" xr:uid="{00000000-0005-0000-0000-000082050000}"/>
    <cellStyle name="標準 2" xfId="2" xr:uid="{00000000-0005-0000-0000-000083050000}"/>
    <cellStyle name="標準 2 10" xfId="1125" xr:uid="{00000000-0005-0000-0000-000084050000}"/>
    <cellStyle name="標準 2 11" xfId="1126" xr:uid="{00000000-0005-0000-0000-000085050000}"/>
    <cellStyle name="標準 2 12" xfId="1127" xr:uid="{00000000-0005-0000-0000-000086050000}"/>
    <cellStyle name="標準 2 13" xfId="1128" xr:uid="{00000000-0005-0000-0000-000087050000}"/>
    <cellStyle name="標準 2 14" xfId="1129" xr:uid="{00000000-0005-0000-0000-000088050000}"/>
    <cellStyle name="標準 2 15" xfId="1130" xr:uid="{00000000-0005-0000-0000-000089050000}"/>
    <cellStyle name="標準 2 16" xfId="1131" xr:uid="{00000000-0005-0000-0000-00008A050000}"/>
    <cellStyle name="標準 2 17" xfId="1132" xr:uid="{00000000-0005-0000-0000-00008B050000}"/>
    <cellStyle name="標準 2 18" xfId="1133" xr:uid="{00000000-0005-0000-0000-00008C050000}"/>
    <cellStyle name="標準 2 19" xfId="1134" xr:uid="{00000000-0005-0000-0000-00008D050000}"/>
    <cellStyle name="標準 2 2" xfId="1135" xr:uid="{00000000-0005-0000-0000-00008E050000}"/>
    <cellStyle name="標準 2 2 10" xfId="1136" xr:uid="{00000000-0005-0000-0000-00008F050000}"/>
    <cellStyle name="標準 2 2 11" xfId="1137" xr:uid="{00000000-0005-0000-0000-000090050000}"/>
    <cellStyle name="標準 2 2 12" xfId="1138" xr:uid="{00000000-0005-0000-0000-000091050000}"/>
    <cellStyle name="標準 2 2 13" xfId="1139" xr:uid="{00000000-0005-0000-0000-000092050000}"/>
    <cellStyle name="標準 2 2 14" xfId="1140" xr:uid="{00000000-0005-0000-0000-000093050000}"/>
    <cellStyle name="標準 2 2 15" xfId="1141" xr:uid="{00000000-0005-0000-0000-000094050000}"/>
    <cellStyle name="標準 2 2 16" xfId="1142" xr:uid="{00000000-0005-0000-0000-000095050000}"/>
    <cellStyle name="標準 2 2 17" xfId="1143" xr:uid="{00000000-0005-0000-0000-000096050000}"/>
    <cellStyle name="標準 2 2 18" xfId="1144" xr:uid="{00000000-0005-0000-0000-000097050000}"/>
    <cellStyle name="標準 2 2 19" xfId="1145" xr:uid="{00000000-0005-0000-0000-000098050000}"/>
    <cellStyle name="標準 2 2 2" xfId="1146" xr:uid="{00000000-0005-0000-0000-000099050000}"/>
    <cellStyle name="標準 2 2 2 2" xfId="1147" xr:uid="{00000000-0005-0000-0000-00009A050000}"/>
    <cellStyle name="標準 2 2 2 2 2" xfId="1148" xr:uid="{00000000-0005-0000-0000-00009B050000}"/>
    <cellStyle name="標準 2 2 2 2_23_CRUDマトリックス(機能レベル)" xfId="1149" xr:uid="{00000000-0005-0000-0000-00009C050000}"/>
    <cellStyle name="標準 2 2 2_23_CRUDマトリックス(機能レベル)" xfId="1150" xr:uid="{00000000-0005-0000-0000-00009D050000}"/>
    <cellStyle name="標準 2 2 20" xfId="1151" xr:uid="{00000000-0005-0000-0000-00009E050000}"/>
    <cellStyle name="標準 2 2 21" xfId="1152" xr:uid="{00000000-0005-0000-0000-00009F050000}"/>
    <cellStyle name="標準 2 2 22" xfId="1153" xr:uid="{00000000-0005-0000-0000-0000A0050000}"/>
    <cellStyle name="標準 2 2 23" xfId="1154" xr:uid="{00000000-0005-0000-0000-0000A1050000}"/>
    <cellStyle name="標準 2 2 24" xfId="1155" xr:uid="{00000000-0005-0000-0000-0000A2050000}"/>
    <cellStyle name="標準 2 2 25" xfId="1156" xr:uid="{00000000-0005-0000-0000-0000A3050000}"/>
    <cellStyle name="標準 2 2 26" xfId="1157" xr:uid="{00000000-0005-0000-0000-0000A4050000}"/>
    <cellStyle name="標準 2 2 27" xfId="1158" xr:uid="{00000000-0005-0000-0000-0000A5050000}"/>
    <cellStyle name="標準 2 2 28" xfId="1159" xr:uid="{00000000-0005-0000-0000-0000A6050000}"/>
    <cellStyle name="標準 2 2 29" xfId="1160" xr:uid="{00000000-0005-0000-0000-0000A7050000}"/>
    <cellStyle name="標準 2 2 3" xfId="1161" xr:uid="{00000000-0005-0000-0000-0000A8050000}"/>
    <cellStyle name="標準 2 2 30" xfId="1162" xr:uid="{00000000-0005-0000-0000-0000A9050000}"/>
    <cellStyle name="標準 2 2 31" xfId="1163" xr:uid="{00000000-0005-0000-0000-0000AA050000}"/>
    <cellStyle name="標準 2 2 4" xfId="1164" xr:uid="{00000000-0005-0000-0000-0000AB050000}"/>
    <cellStyle name="標準 2 2 5" xfId="1165" xr:uid="{00000000-0005-0000-0000-0000AC050000}"/>
    <cellStyle name="標準 2 2 6" xfId="1166" xr:uid="{00000000-0005-0000-0000-0000AD050000}"/>
    <cellStyle name="標準 2 2 7" xfId="1167" xr:uid="{00000000-0005-0000-0000-0000AE050000}"/>
    <cellStyle name="標準 2 2 8" xfId="1168" xr:uid="{00000000-0005-0000-0000-0000AF050000}"/>
    <cellStyle name="標準 2 2 9" xfId="1169" xr:uid="{00000000-0005-0000-0000-0000B0050000}"/>
    <cellStyle name="標準 2 2_23_CRUDマトリックス(機能レベル)" xfId="1170" xr:uid="{00000000-0005-0000-0000-0000B1050000}"/>
    <cellStyle name="標準 2 20" xfId="1171" xr:uid="{00000000-0005-0000-0000-0000B2050000}"/>
    <cellStyle name="標準 2 21" xfId="1172" xr:uid="{00000000-0005-0000-0000-0000B3050000}"/>
    <cellStyle name="標準 2 22" xfId="1173" xr:uid="{00000000-0005-0000-0000-0000B4050000}"/>
    <cellStyle name="標準 2 23" xfId="1174" xr:uid="{00000000-0005-0000-0000-0000B5050000}"/>
    <cellStyle name="標準 2 24" xfId="1175" xr:uid="{00000000-0005-0000-0000-0000B6050000}"/>
    <cellStyle name="標準 2 25" xfId="1176" xr:uid="{00000000-0005-0000-0000-0000B7050000}"/>
    <cellStyle name="標準 2 26" xfId="1567" xr:uid="{00000000-0005-0000-0000-0000B8050000}"/>
    <cellStyle name="標準 2 26 2" xfId="1568" xr:uid="{00000000-0005-0000-0000-0000B9050000}"/>
    <cellStyle name="標準 2 26 3" xfId="1702" xr:uid="{00000000-0005-0000-0000-0000BA050000}"/>
    <cellStyle name="標準 2 27" xfId="1578" xr:uid="{00000000-0005-0000-0000-0000BB050000}"/>
    <cellStyle name="標準 2 3" xfId="1177" xr:uid="{00000000-0005-0000-0000-0000BC050000}"/>
    <cellStyle name="標準 2 3 10" xfId="1178" xr:uid="{00000000-0005-0000-0000-0000BD050000}"/>
    <cellStyle name="標準 2 3 11" xfId="1179" xr:uid="{00000000-0005-0000-0000-0000BE050000}"/>
    <cellStyle name="標準 2 3 12" xfId="1180" xr:uid="{00000000-0005-0000-0000-0000BF050000}"/>
    <cellStyle name="標準 2 3 13" xfId="1181" xr:uid="{00000000-0005-0000-0000-0000C0050000}"/>
    <cellStyle name="標準 2 3 14" xfId="1182" xr:uid="{00000000-0005-0000-0000-0000C1050000}"/>
    <cellStyle name="標準 2 3 15" xfId="1183" xr:uid="{00000000-0005-0000-0000-0000C2050000}"/>
    <cellStyle name="標準 2 3 16" xfId="1184" xr:uid="{00000000-0005-0000-0000-0000C3050000}"/>
    <cellStyle name="標準 2 3 17" xfId="1185" xr:uid="{00000000-0005-0000-0000-0000C4050000}"/>
    <cellStyle name="標準 2 3 18" xfId="1186" xr:uid="{00000000-0005-0000-0000-0000C5050000}"/>
    <cellStyle name="標準 2 3 19" xfId="1187" xr:uid="{00000000-0005-0000-0000-0000C6050000}"/>
    <cellStyle name="標準 2 3 2" xfId="1188" xr:uid="{00000000-0005-0000-0000-0000C7050000}"/>
    <cellStyle name="標準 2 3 2 2" xfId="1189" xr:uid="{00000000-0005-0000-0000-0000C8050000}"/>
    <cellStyle name="標準 2 3 2 2 2" xfId="1190" xr:uid="{00000000-0005-0000-0000-0000C9050000}"/>
    <cellStyle name="標準 2 3 2 2_23_CRUDマトリックス(機能レベル)" xfId="1191" xr:uid="{00000000-0005-0000-0000-0000CA050000}"/>
    <cellStyle name="標準 2 3 2 3" xfId="1703" xr:uid="{00000000-0005-0000-0000-0000CB050000}"/>
    <cellStyle name="標準 2 3 2_23_CRUDマトリックス(機能レベル)" xfId="1192" xr:uid="{00000000-0005-0000-0000-0000CC050000}"/>
    <cellStyle name="標準 2 3 20" xfId="1193" xr:uid="{00000000-0005-0000-0000-0000CD050000}"/>
    <cellStyle name="標準 2 3 21" xfId="1194" xr:uid="{00000000-0005-0000-0000-0000CE050000}"/>
    <cellStyle name="標準 2 3 22" xfId="1195" xr:uid="{00000000-0005-0000-0000-0000CF050000}"/>
    <cellStyle name="標準 2 3 23" xfId="1196" xr:uid="{00000000-0005-0000-0000-0000D0050000}"/>
    <cellStyle name="標準 2 3 24" xfId="1197" xr:uid="{00000000-0005-0000-0000-0000D1050000}"/>
    <cellStyle name="標準 2 3 25" xfId="1198" xr:uid="{00000000-0005-0000-0000-0000D2050000}"/>
    <cellStyle name="標準 2 3 26" xfId="1199" xr:uid="{00000000-0005-0000-0000-0000D3050000}"/>
    <cellStyle name="標準 2 3 27" xfId="1200" xr:uid="{00000000-0005-0000-0000-0000D4050000}"/>
    <cellStyle name="標準 2 3 28" xfId="1201" xr:uid="{00000000-0005-0000-0000-0000D5050000}"/>
    <cellStyle name="標準 2 3 29" xfId="1202" xr:uid="{00000000-0005-0000-0000-0000D6050000}"/>
    <cellStyle name="標準 2 3 3" xfId="1203" xr:uid="{00000000-0005-0000-0000-0000D7050000}"/>
    <cellStyle name="標準 2 3 4" xfId="1204" xr:uid="{00000000-0005-0000-0000-0000D8050000}"/>
    <cellStyle name="標準 2 3 4 2" xfId="1704" xr:uid="{00000000-0005-0000-0000-0000D9050000}"/>
    <cellStyle name="標準 2 3 5" xfId="1205" xr:uid="{00000000-0005-0000-0000-0000DA050000}"/>
    <cellStyle name="標準 2 3 6" xfId="1206" xr:uid="{00000000-0005-0000-0000-0000DB050000}"/>
    <cellStyle name="標準 2 3 7" xfId="1207" xr:uid="{00000000-0005-0000-0000-0000DC050000}"/>
    <cellStyle name="標準 2 3 8" xfId="1208" xr:uid="{00000000-0005-0000-0000-0000DD050000}"/>
    <cellStyle name="標準 2 3 9" xfId="1209" xr:uid="{00000000-0005-0000-0000-0000DE050000}"/>
    <cellStyle name="標準 2 3_23_CRUDマトリックス(機能レベル)" xfId="1210" xr:uid="{00000000-0005-0000-0000-0000DF050000}"/>
    <cellStyle name="標準 2 4" xfId="1211" xr:uid="{00000000-0005-0000-0000-0000E0050000}"/>
    <cellStyle name="標準 2 4 10" xfId="1212" xr:uid="{00000000-0005-0000-0000-0000E1050000}"/>
    <cellStyle name="標準 2 4 11" xfId="1213" xr:uid="{00000000-0005-0000-0000-0000E2050000}"/>
    <cellStyle name="標準 2 4 12" xfId="1214" xr:uid="{00000000-0005-0000-0000-0000E3050000}"/>
    <cellStyle name="標準 2 4 13" xfId="1215" xr:uid="{00000000-0005-0000-0000-0000E4050000}"/>
    <cellStyle name="標準 2 4 14" xfId="1216" xr:uid="{00000000-0005-0000-0000-0000E5050000}"/>
    <cellStyle name="標準 2 4 15" xfId="1217" xr:uid="{00000000-0005-0000-0000-0000E6050000}"/>
    <cellStyle name="標準 2 4 16" xfId="1218" xr:uid="{00000000-0005-0000-0000-0000E7050000}"/>
    <cellStyle name="標準 2 4 17" xfId="1219" xr:uid="{00000000-0005-0000-0000-0000E8050000}"/>
    <cellStyle name="標準 2 4 18" xfId="1220" xr:uid="{00000000-0005-0000-0000-0000E9050000}"/>
    <cellStyle name="標準 2 4 19" xfId="1221" xr:uid="{00000000-0005-0000-0000-0000EA050000}"/>
    <cellStyle name="標準 2 4 2" xfId="1222" xr:uid="{00000000-0005-0000-0000-0000EB050000}"/>
    <cellStyle name="標準 2 4 2 2" xfId="1705" xr:uid="{00000000-0005-0000-0000-0000EC050000}"/>
    <cellStyle name="標準 2 4 20" xfId="1223" xr:uid="{00000000-0005-0000-0000-0000ED050000}"/>
    <cellStyle name="標準 2 4 21" xfId="1224" xr:uid="{00000000-0005-0000-0000-0000EE050000}"/>
    <cellStyle name="標準 2 4 22" xfId="1225" xr:uid="{00000000-0005-0000-0000-0000EF050000}"/>
    <cellStyle name="標準 2 4 23" xfId="1226" xr:uid="{00000000-0005-0000-0000-0000F0050000}"/>
    <cellStyle name="標準 2 4 24" xfId="1227" xr:uid="{00000000-0005-0000-0000-0000F1050000}"/>
    <cellStyle name="標準 2 4 3" xfId="1228" xr:uid="{00000000-0005-0000-0000-0000F2050000}"/>
    <cellStyle name="標準 2 4 4" xfId="1229" xr:uid="{00000000-0005-0000-0000-0000F3050000}"/>
    <cellStyle name="標準 2 4 5" xfId="1230" xr:uid="{00000000-0005-0000-0000-0000F4050000}"/>
    <cellStyle name="標準 2 4 6" xfId="1231" xr:uid="{00000000-0005-0000-0000-0000F5050000}"/>
    <cellStyle name="標準 2 4 7" xfId="1232" xr:uid="{00000000-0005-0000-0000-0000F6050000}"/>
    <cellStyle name="標準 2 4 8" xfId="1233" xr:uid="{00000000-0005-0000-0000-0000F7050000}"/>
    <cellStyle name="標準 2 4 9" xfId="1234" xr:uid="{00000000-0005-0000-0000-0000F8050000}"/>
    <cellStyle name="標準 2 4_23_CRUDマトリックス(機能レベル)" xfId="1235" xr:uid="{00000000-0005-0000-0000-0000F9050000}"/>
    <cellStyle name="標準 2 5" xfId="1236" xr:uid="{00000000-0005-0000-0000-0000FA050000}"/>
    <cellStyle name="標準 2 5 10" xfId="1237" xr:uid="{00000000-0005-0000-0000-0000FB050000}"/>
    <cellStyle name="標準 2 5 11" xfId="1238" xr:uid="{00000000-0005-0000-0000-0000FC050000}"/>
    <cellStyle name="標準 2 5 12" xfId="1239" xr:uid="{00000000-0005-0000-0000-0000FD050000}"/>
    <cellStyle name="標準 2 5 13" xfId="1240" xr:uid="{00000000-0005-0000-0000-0000FE050000}"/>
    <cellStyle name="標準 2 5 14" xfId="1241" xr:uid="{00000000-0005-0000-0000-0000FF050000}"/>
    <cellStyle name="標準 2 5 15" xfId="1242" xr:uid="{00000000-0005-0000-0000-000000060000}"/>
    <cellStyle name="標準 2 5 16" xfId="1243" xr:uid="{00000000-0005-0000-0000-000001060000}"/>
    <cellStyle name="標準 2 5 17" xfId="1244" xr:uid="{00000000-0005-0000-0000-000002060000}"/>
    <cellStyle name="標準 2 5 18" xfId="1245" xr:uid="{00000000-0005-0000-0000-000003060000}"/>
    <cellStyle name="標準 2 5 19" xfId="1246" xr:uid="{00000000-0005-0000-0000-000004060000}"/>
    <cellStyle name="標準 2 5 2" xfId="1247" xr:uid="{00000000-0005-0000-0000-000005060000}"/>
    <cellStyle name="標準 2 5 2 2" xfId="1550" xr:uid="{00000000-0005-0000-0000-000006060000}"/>
    <cellStyle name="標準 2 5 2 2 2" xfId="1706" xr:uid="{00000000-0005-0000-0000-000007060000}"/>
    <cellStyle name="標準 2 5 20" xfId="1248" xr:uid="{00000000-0005-0000-0000-000008060000}"/>
    <cellStyle name="標準 2 5 21" xfId="1249" xr:uid="{00000000-0005-0000-0000-000009060000}"/>
    <cellStyle name="標準 2 5 22" xfId="1250" xr:uid="{00000000-0005-0000-0000-00000A060000}"/>
    <cellStyle name="標準 2 5 23" xfId="1251" xr:uid="{00000000-0005-0000-0000-00000B060000}"/>
    <cellStyle name="標準 2 5 3" xfId="1252" xr:uid="{00000000-0005-0000-0000-00000C060000}"/>
    <cellStyle name="標準 2 5 3 2" xfId="1530" xr:uid="{00000000-0005-0000-0000-00000D060000}"/>
    <cellStyle name="標準 2 5 4" xfId="1253" xr:uid="{00000000-0005-0000-0000-00000E060000}"/>
    <cellStyle name="標準 2 5 5" xfId="1254" xr:uid="{00000000-0005-0000-0000-00000F060000}"/>
    <cellStyle name="標準 2 5 6" xfId="1255" xr:uid="{00000000-0005-0000-0000-000010060000}"/>
    <cellStyle name="標準 2 5 7" xfId="1256" xr:uid="{00000000-0005-0000-0000-000011060000}"/>
    <cellStyle name="標準 2 5 8" xfId="1257" xr:uid="{00000000-0005-0000-0000-000012060000}"/>
    <cellStyle name="標準 2 5 9" xfId="1258" xr:uid="{00000000-0005-0000-0000-000013060000}"/>
    <cellStyle name="標準 2 5_23_CRUDマトリックス(機能レベル)" xfId="1259" xr:uid="{00000000-0005-0000-0000-000014060000}"/>
    <cellStyle name="標準 2 6" xfId="1260" xr:uid="{00000000-0005-0000-0000-000015060000}"/>
    <cellStyle name="標準 2 6 10" xfId="1261" xr:uid="{00000000-0005-0000-0000-000016060000}"/>
    <cellStyle name="標準 2 6 11" xfId="1262" xr:uid="{00000000-0005-0000-0000-000017060000}"/>
    <cellStyle name="標準 2 6 12" xfId="1263" xr:uid="{00000000-0005-0000-0000-000018060000}"/>
    <cellStyle name="標準 2 6 13" xfId="1264" xr:uid="{00000000-0005-0000-0000-000019060000}"/>
    <cellStyle name="標準 2 6 14" xfId="1265" xr:uid="{00000000-0005-0000-0000-00001A060000}"/>
    <cellStyle name="標準 2 6 15" xfId="1266" xr:uid="{00000000-0005-0000-0000-00001B060000}"/>
    <cellStyle name="標準 2 6 16" xfId="1267" xr:uid="{00000000-0005-0000-0000-00001C060000}"/>
    <cellStyle name="標準 2 6 17" xfId="1268" xr:uid="{00000000-0005-0000-0000-00001D060000}"/>
    <cellStyle name="標準 2 6 18" xfId="1269" xr:uid="{00000000-0005-0000-0000-00001E060000}"/>
    <cellStyle name="標準 2 6 19" xfId="1270" xr:uid="{00000000-0005-0000-0000-00001F060000}"/>
    <cellStyle name="標準 2 6 2" xfId="1271" xr:uid="{00000000-0005-0000-0000-000020060000}"/>
    <cellStyle name="標準 2 6 20" xfId="1272" xr:uid="{00000000-0005-0000-0000-000021060000}"/>
    <cellStyle name="標準 2 6 21" xfId="1273" xr:uid="{00000000-0005-0000-0000-000022060000}"/>
    <cellStyle name="標準 2 6 22" xfId="1274" xr:uid="{00000000-0005-0000-0000-000023060000}"/>
    <cellStyle name="標準 2 6 23" xfId="1707" xr:uid="{00000000-0005-0000-0000-000024060000}"/>
    <cellStyle name="標準 2 6 3" xfId="1275" xr:uid="{00000000-0005-0000-0000-000025060000}"/>
    <cellStyle name="標準 2 6 4" xfId="1276" xr:uid="{00000000-0005-0000-0000-000026060000}"/>
    <cellStyle name="標準 2 6 5" xfId="1277" xr:uid="{00000000-0005-0000-0000-000027060000}"/>
    <cellStyle name="標準 2 6 6" xfId="1278" xr:uid="{00000000-0005-0000-0000-000028060000}"/>
    <cellStyle name="標準 2 6 7" xfId="1279" xr:uid="{00000000-0005-0000-0000-000029060000}"/>
    <cellStyle name="標準 2 6 8" xfId="1280" xr:uid="{00000000-0005-0000-0000-00002A060000}"/>
    <cellStyle name="標準 2 6 9" xfId="1281" xr:uid="{00000000-0005-0000-0000-00002B060000}"/>
    <cellStyle name="標準 2 6_23_CRUDマトリックス(機能レベル)" xfId="1282" xr:uid="{00000000-0005-0000-0000-00002C060000}"/>
    <cellStyle name="標準 2 7" xfId="1283" xr:uid="{00000000-0005-0000-0000-00002D060000}"/>
    <cellStyle name="標準 2 7 2" xfId="1531" xr:uid="{00000000-0005-0000-0000-00002E060000}"/>
    <cellStyle name="標準 2 7 2 2" xfId="1532" xr:uid="{00000000-0005-0000-0000-00002F060000}"/>
    <cellStyle name="標準 2 7 2 3" xfId="1533" xr:uid="{00000000-0005-0000-0000-000030060000}"/>
    <cellStyle name="標準 2 7 2 3 2" xfId="1389" xr:uid="{00000000-0005-0000-0000-000031060000}"/>
    <cellStyle name="標準 2 8" xfId="1284" xr:uid="{00000000-0005-0000-0000-000032060000}"/>
    <cellStyle name="標準 2 9" xfId="1285" xr:uid="{00000000-0005-0000-0000-000033060000}"/>
    <cellStyle name="標準 2 9 2" xfId="1534" xr:uid="{00000000-0005-0000-0000-000034060000}"/>
    <cellStyle name="標準 2 9 2 2" xfId="1535" xr:uid="{00000000-0005-0000-0000-000035060000}"/>
    <cellStyle name="標準 2 9 2 2 2" xfId="1536" xr:uid="{00000000-0005-0000-0000-000036060000}"/>
    <cellStyle name="標準 2 9 2 2 3" xfId="1537" xr:uid="{00000000-0005-0000-0000-000037060000}"/>
    <cellStyle name="標準 2 9 2 2 3 2" xfId="1386" xr:uid="{00000000-0005-0000-0000-000038060000}"/>
    <cellStyle name="標準 2 9 2 2 3 2 2" xfId="1538" xr:uid="{00000000-0005-0000-0000-000039060000}"/>
    <cellStyle name="標準 2 9 2 3" xfId="1539" xr:uid="{00000000-0005-0000-0000-00003A060000}"/>
    <cellStyle name="標準 2 9 2 4" xfId="1540" xr:uid="{00000000-0005-0000-0000-00003B060000}"/>
    <cellStyle name="標準 2 9 2 4 2" xfId="1541" xr:uid="{00000000-0005-0000-0000-00003C060000}"/>
    <cellStyle name="標準 2 9 2 4 2 2" xfId="1542" xr:uid="{00000000-0005-0000-0000-00003D060000}"/>
    <cellStyle name="標準 2 9 2 4 2 2 2" xfId="1543" xr:uid="{00000000-0005-0000-0000-00003E060000}"/>
    <cellStyle name="標準 20" xfId="1544" xr:uid="{00000000-0005-0000-0000-00003F060000}"/>
    <cellStyle name="標準 20 2" xfId="1286" xr:uid="{00000000-0005-0000-0000-000040060000}"/>
    <cellStyle name="標準 20 2 2" xfId="1545" xr:uid="{00000000-0005-0000-0000-000041060000}"/>
    <cellStyle name="標準 20 3" xfId="1287" xr:uid="{00000000-0005-0000-0000-000042060000}"/>
    <cellStyle name="標準 20 4" xfId="1288" xr:uid="{00000000-0005-0000-0000-000043060000}"/>
    <cellStyle name="標準 21" xfId="1546" xr:uid="{00000000-0005-0000-0000-000044060000}"/>
    <cellStyle name="標準 21 2" xfId="1289" xr:uid="{00000000-0005-0000-0000-000045060000}"/>
    <cellStyle name="標準 21 3" xfId="1290" xr:uid="{00000000-0005-0000-0000-000046060000}"/>
    <cellStyle name="標準 22" xfId="1547" xr:uid="{00000000-0005-0000-0000-000047060000}"/>
    <cellStyle name="標準 22 2" xfId="1291" xr:uid="{00000000-0005-0000-0000-000048060000}"/>
    <cellStyle name="標準 22 2 2" xfId="1548" xr:uid="{00000000-0005-0000-0000-000049060000}"/>
    <cellStyle name="標準 23 2" xfId="1292" xr:uid="{00000000-0005-0000-0000-00004A060000}"/>
    <cellStyle name="標準 23 3" xfId="1293" xr:uid="{00000000-0005-0000-0000-00004B060000}"/>
    <cellStyle name="標準 23 4" xfId="1294" xr:uid="{00000000-0005-0000-0000-00004C060000}"/>
    <cellStyle name="標準 24 2" xfId="1295" xr:uid="{00000000-0005-0000-0000-00004D060000}"/>
    <cellStyle name="標準 24 3" xfId="1296" xr:uid="{00000000-0005-0000-0000-00004E060000}"/>
    <cellStyle name="標準 25 2" xfId="1297" xr:uid="{00000000-0005-0000-0000-00004F060000}"/>
    <cellStyle name="標準 3" xfId="1298" xr:uid="{00000000-0005-0000-0000-000050060000}"/>
    <cellStyle name="標準 3 10" xfId="1299" xr:uid="{00000000-0005-0000-0000-000051060000}"/>
    <cellStyle name="標準 3 11" xfId="1300" xr:uid="{00000000-0005-0000-0000-000052060000}"/>
    <cellStyle name="標準 3 12" xfId="1301" xr:uid="{00000000-0005-0000-0000-000053060000}"/>
    <cellStyle name="標準 3 13" xfId="1302" xr:uid="{00000000-0005-0000-0000-000054060000}"/>
    <cellStyle name="標準 3 14" xfId="1303" xr:uid="{00000000-0005-0000-0000-000055060000}"/>
    <cellStyle name="標準 3 15" xfId="1304" xr:uid="{00000000-0005-0000-0000-000056060000}"/>
    <cellStyle name="標準 3 16" xfId="1305" xr:uid="{00000000-0005-0000-0000-000057060000}"/>
    <cellStyle name="標準 3 17" xfId="1306" xr:uid="{00000000-0005-0000-0000-000058060000}"/>
    <cellStyle name="標準 3 18" xfId="1307" xr:uid="{00000000-0005-0000-0000-000059060000}"/>
    <cellStyle name="標準 3 19" xfId="1308" xr:uid="{00000000-0005-0000-0000-00005A060000}"/>
    <cellStyle name="標準 3 2" xfId="1309" xr:uid="{00000000-0005-0000-0000-00005B060000}"/>
    <cellStyle name="標準 3 2 2" xfId="1310" xr:uid="{00000000-0005-0000-0000-00005C060000}"/>
    <cellStyle name="標準 3 2 2 2" xfId="1708" xr:uid="{00000000-0005-0000-0000-00005D060000}"/>
    <cellStyle name="標準 3 2 2 2 2" xfId="1709" xr:uid="{00000000-0005-0000-0000-00005E060000}"/>
    <cellStyle name="標準 3 2 2 2 2 2" xfId="1710" xr:uid="{00000000-0005-0000-0000-00005F060000}"/>
    <cellStyle name="標準 3 2 2 2 3" xfId="1711" xr:uid="{00000000-0005-0000-0000-000060060000}"/>
    <cellStyle name="標準 3 2 2 3" xfId="1712" xr:uid="{00000000-0005-0000-0000-000061060000}"/>
    <cellStyle name="標準 3 2 2 4" xfId="1713" xr:uid="{00000000-0005-0000-0000-000062060000}"/>
    <cellStyle name="標準 3 2 2 5" xfId="1714" xr:uid="{00000000-0005-0000-0000-000063060000}"/>
    <cellStyle name="標準 3 2 3" xfId="1569" xr:uid="{00000000-0005-0000-0000-000064060000}"/>
    <cellStyle name="標準 3 2 3 2" xfId="1715" xr:uid="{00000000-0005-0000-0000-000065060000}"/>
    <cellStyle name="標準 3 2 3 2 2" xfId="1570" xr:uid="{00000000-0005-0000-0000-000066060000}"/>
    <cellStyle name="標準 3 2 3 2 2 2" xfId="1571" xr:uid="{00000000-0005-0000-0000-000067060000}"/>
    <cellStyle name="標準 3 2 3 3" xfId="1716" xr:uid="{00000000-0005-0000-0000-000068060000}"/>
    <cellStyle name="標準 3 2 3 3 2" xfId="1717" xr:uid="{00000000-0005-0000-0000-000069060000}"/>
    <cellStyle name="標準 3 2 3 4" xfId="1718" xr:uid="{00000000-0005-0000-0000-00006A060000}"/>
    <cellStyle name="標準 3 2 4" xfId="1719" xr:uid="{00000000-0005-0000-0000-00006B060000}"/>
    <cellStyle name="標準 3 2 5" xfId="1720" xr:uid="{00000000-0005-0000-0000-00006C060000}"/>
    <cellStyle name="標準 3 2 5 2" xfId="1721" xr:uid="{00000000-0005-0000-0000-00006D060000}"/>
    <cellStyle name="標準 3 20" xfId="1311" xr:uid="{00000000-0005-0000-0000-00006E060000}"/>
    <cellStyle name="標準 3 21" xfId="1312" xr:uid="{00000000-0005-0000-0000-00006F060000}"/>
    <cellStyle name="標準 3 22" xfId="1313" xr:uid="{00000000-0005-0000-0000-000070060000}"/>
    <cellStyle name="標準 3 23" xfId="1314" xr:uid="{00000000-0005-0000-0000-000071060000}"/>
    <cellStyle name="標準 3 24" xfId="1315" xr:uid="{00000000-0005-0000-0000-000072060000}"/>
    <cellStyle name="標準 3 25" xfId="1316" xr:uid="{00000000-0005-0000-0000-000073060000}"/>
    <cellStyle name="標準 3 26" xfId="1317" xr:uid="{00000000-0005-0000-0000-000074060000}"/>
    <cellStyle name="標準 3 27" xfId="1318" xr:uid="{00000000-0005-0000-0000-000075060000}"/>
    <cellStyle name="標準 3 28" xfId="1319" xr:uid="{00000000-0005-0000-0000-000076060000}"/>
    <cellStyle name="標準 3 29" xfId="1320" xr:uid="{00000000-0005-0000-0000-000077060000}"/>
    <cellStyle name="標準 3 3" xfId="1321" xr:uid="{00000000-0005-0000-0000-000078060000}"/>
    <cellStyle name="標準 3 3 2" xfId="1572" xr:uid="{00000000-0005-0000-0000-000079060000}"/>
    <cellStyle name="標準 3 3 2 2" xfId="1722" xr:uid="{00000000-0005-0000-0000-00007A060000}"/>
    <cellStyle name="標準 3 3 3" xfId="1723" xr:uid="{00000000-0005-0000-0000-00007B060000}"/>
    <cellStyle name="標準 3 3 3 2" xfId="1724" xr:uid="{00000000-0005-0000-0000-00007C060000}"/>
    <cellStyle name="標準 3 3 4" xfId="1725" xr:uid="{00000000-0005-0000-0000-00007D060000}"/>
    <cellStyle name="標準 3 4" xfId="1322" xr:uid="{00000000-0005-0000-0000-00007E060000}"/>
    <cellStyle name="標準 3 4 2" xfId="1726" xr:uid="{00000000-0005-0000-0000-00007F060000}"/>
    <cellStyle name="標準 3 5" xfId="1323" xr:uid="{00000000-0005-0000-0000-000080060000}"/>
    <cellStyle name="標準 3 5 2" xfId="1727" xr:uid="{00000000-0005-0000-0000-000081060000}"/>
    <cellStyle name="標準 3 6" xfId="1324" xr:uid="{00000000-0005-0000-0000-000082060000}"/>
    <cellStyle name="標準 3 6 2" xfId="1728" xr:uid="{00000000-0005-0000-0000-000083060000}"/>
    <cellStyle name="標準 3 7" xfId="1325" xr:uid="{00000000-0005-0000-0000-000084060000}"/>
    <cellStyle name="標準 3 8" xfId="1326" xr:uid="{00000000-0005-0000-0000-000085060000}"/>
    <cellStyle name="標準 3 9" xfId="1327" xr:uid="{00000000-0005-0000-0000-000086060000}"/>
    <cellStyle name="標準 4" xfId="1328" xr:uid="{00000000-0005-0000-0000-000087060000}"/>
    <cellStyle name="標準 4 2" xfId="1329" xr:uid="{00000000-0005-0000-0000-000088060000}"/>
    <cellStyle name="標準 4 2 2" xfId="1330" xr:uid="{00000000-0005-0000-0000-000089060000}"/>
    <cellStyle name="標準 4 2 2 2" xfId="1729" xr:uid="{00000000-0005-0000-0000-00008A060000}"/>
    <cellStyle name="標準 4 2 3" xfId="1730" xr:uid="{00000000-0005-0000-0000-00008B060000}"/>
    <cellStyle name="標準 4 2 3 2" xfId="1731" xr:uid="{00000000-0005-0000-0000-00008C060000}"/>
    <cellStyle name="標準 4 2 4" xfId="1732" xr:uid="{00000000-0005-0000-0000-00008D060000}"/>
    <cellStyle name="標準 4 3" xfId="1331" xr:uid="{00000000-0005-0000-0000-00008E060000}"/>
    <cellStyle name="標準 4 3 2" xfId="1733" xr:uid="{00000000-0005-0000-0000-00008F060000}"/>
    <cellStyle name="標準 4 3 2 2" xfId="1734" xr:uid="{00000000-0005-0000-0000-000090060000}"/>
    <cellStyle name="標準 4 3 3" xfId="1735" xr:uid="{00000000-0005-0000-0000-000091060000}"/>
    <cellStyle name="標準 4 3 3 2" xfId="1736" xr:uid="{00000000-0005-0000-0000-000092060000}"/>
    <cellStyle name="標準 4 3 4" xfId="1737" xr:uid="{00000000-0005-0000-0000-000093060000}"/>
    <cellStyle name="標準 4 3 5" xfId="1738" xr:uid="{00000000-0005-0000-0000-000094060000}"/>
    <cellStyle name="標準 4 3 5 2" xfId="1739" xr:uid="{00000000-0005-0000-0000-000095060000}"/>
    <cellStyle name="標準 4 4" xfId="1332" xr:uid="{00000000-0005-0000-0000-000096060000}"/>
    <cellStyle name="標準 4 4 2" xfId="1740" xr:uid="{00000000-0005-0000-0000-000097060000}"/>
    <cellStyle name="標準 4 5" xfId="1333" xr:uid="{00000000-0005-0000-0000-000098060000}"/>
    <cellStyle name="標準 4 5 2" xfId="1741" xr:uid="{00000000-0005-0000-0000-000099060000}"/>
    <cellStyle name="標準 5" xfId="1334" xr:uid="{00000000-0005-0000-0000-00009A060000}"/>
    <cellStyle name="標準 5 2" xfId="1335" xr:uid="{00000000-0005-0000-0000-00009B060000}"/>
    <cellStyle name="標準 5 2 2" xfId="1742" xr:uid="{00000000-0005-0000-0000-00009C060000}"/>
    <cellStyle name="標準 5 2 2 2" xfId="1743" xr:uid="{00000000-0005-0000-0000-00009D060000}"/>
    <cellStyle name="標準 5 2 3" xfId="1744" xr:uid="{00000000-0005-0000-0000-00009E060000}"/>
    <cellStyle name="標準 5 3" xfId="1745" xr:uid="{00000000-0005-0000-0000-00009F060000}"/>
    <cellStyle name="標準 5 3 2" xfId="1746" xr:uid="{00000000-0005-0000-0000-0000A0060000}"/>
    <cellStyle name="標準 5 4" xfId="1747" xr:uid="{00000000-0005-0000-0000-0000A1060000}"/>
    <cellStyle name="標準 6" xfId="1336" xr:uid="{00000000-0005-0000-0000-0000A2060000}"/>
    <cellStyle name="標準 6 2" xfId="1337" xr:uid="{00000000-0005-0000-0000-0000A3060000}"/>
    <cellStyle name="標準 6 2 2" xfId="1338" xr:uid="{00000000-0005-0000-0000-0000A4060000}"/>
    <cellStyle name="標準 6 2 2 2" xfId="1339" xr:uid="{00000000-0005-0000-0000-0000A5060000}"/>
    <cellStyle name="標準 6 2 3" xfId="1748" xr:uid="{00000000-0005-0000-0000-0000A6060000}"/>
    <cellStyle name="標準 6 3" xfId="1340" xr:uid="{00000000-0005-0000-0000-0000A7060000}"/>
    <cellStyle name="標準 6 3 2" xfId="1749" xr:uid="{00000000-0005-0000-0000-0000A8060000}"/>
    <cellStyle name="標準 6 3 3" xfId="1750" xr:uid="{00000000-0005-0000-0000-0000A9060000}"/>
    <cellStyle name="標準 6 3 3 2" xfId="1751" xr:uid="{00000000-0005-0000-0000-0000AA060000}"/>
    <cellStyle name="標準 7" xfId="1341" xr:uid="{00000000-0005-0000-0000-0000AB060000}"/>
    <cellStyle name="標準 7 2" xfId="1342" xr:uid="{00000000-0005-0000-0000-0000AC060000}"/>
    <cellStyle name="標準 7 3" xfId="1343" xr:uid="{00000000-0005-0000-0000-0000AD060000}"/>
    <cellStyle name="標準 8" xfId="1344" xr:uid="{00000000-0005-0000-0000-0000AE060000}"/>
    <cellStyle name="標準 8 2" xfId="1345" xr:uid="{00000000-0005-0000-0000-0000AF060000}"/>
    <cellStyle name="標準 8 3" xfId="1346" xr:uid="{00000000-0005-0000-0000-0000B0060000}"/>
    <cellStyle name="標準 8 4" xfId="1347" xr:uid="{00000000-0005-0000-0000-0000B1060000}"/>
    <cellStyle name="標準 8 5" xfId="1348" xr:uid="{00000000-0005-0000-0000-0000B2060000}"/>
    <cellStyle name="標準 8 6" xfId="1349" xr:uid="{00000000-0005-0000-0000-0000B3060000}"/>
    <cellStyle name="標準 8 7" xfId="1350" xr:uid="{00000000-0005-0000-0000-0000B4060000}"/>
    <cellStyle name="標準 9" xfId="1351" xr:uid="{00000000-0005-0000-0000-0000B5060000}"/>
    <cellStyle name="標準 9 2" xfId="1352" xr:uid="{00000000-0005-0000-0000-0000B6060000}"/>
    <cellStyle name="標準 9 3" xfId="1353" xr:uid="{00000000-0005-0000-0000-0000B7060000}"/>
    <cellStyle name="標準 9 4" xfId="1354" xr:uid="{00000000-0005-0000-0000-0000B8060000}"/>
    <cellStyle name="標準 9 5" xfId="1355" xr:uid="{00000000-0005-0000-0000-0000B9060000}"/>
    <cellStyle name="標準 9 6" xfId="1356" xr:uid="{00000000-0005-0000-0000-0000BA060000}"/>
    <cellStyle name="未定義" xfId="1573" xr:uid="{00000000-0005-0000-0000-0000BB060000}"/>
    <cellStyle name="良い 10" xfId="1357" xr:uid="{00000000-0005-0000-0000-0000BC060000}"/>
    <cellStyle name="良い 11" xfId="1358" xr:uid="{00000000-0005-0000-0000-0000BD060000}"/>
    <cellStyle name="良い 12" xfId="1359" xr:uid="{00000000-0005-0000-0000-0000BE060000}"/>
    <cellStyle name="良い 13" xfId="1360" xr:uid="{00000000-0005-0000-0000-0000BF060000}"/>
    <cellStyle name="良い 14" xfId="1361" xr:uid="{00000000-0005-0000-0000-0000C0060000}"/>
    <cellStyle name="良い 15" xfId="1362" xr:uid="{00000000-0005-0000-0000-0000C1060000}"/>
    <cellStyle name="良い 16" xfId="1363" xr:uid="{00000000-0005-0000-0000-0000C2060000}"/>
    <cellStyle name="良い 17" xfId="1364" xr:uid="{00000000-0005-0000-0000-0000C3060000}"/>
    <cellStyle name="良い 18" xfId="1365" xr:uid="{00000000-0005-0000-0000-0000C4060000}"/>
    <cellStyle name="良い 19" xfId="1366" xr:uid="{00000000-0005-0000-0000-0000C5060000}"/>
    <cellStyle name="良い 2" xfId="1367" xr:uid="{00000000-0005-0000-0000-0000C6060000}"/>
    <cellStyle name="良い 2 2" xfId="1368" xr:uid="{00000000-0005-0000-0000-0000C7060000}"/>
    <cellStyle name="良い 2 2 2" xfId="1574" xr:uid="{00000000-0005-0000-0000-0000C8060000}"/>
    <cellStyle name="良い 2 3" xfId="1581" xr:uid="{00000000-0005-0000-0000-0000C9060000}"/>
    <cellStyle name="良い 20" xfId="1369" xr:uid="{00000000-0005-0000-0000-0000CA060000}"/>
    <cellStyle name="良い 21" xfId="1370" xr:uid="{00000000-0005-0000-0000-0000CB060000}"/>
    <cellStyle name="良い 22" xfId="1371" xr:uid="{00000000-0005-0000-0000-0000CC060000}"/>
    <cellStyle name="良い 23" xfId="1372" xr:uid="{00000000-0005-0000-0000-0000CD060000}"/>
    <cellStyle name="良い 24" xfId="1373" xr:uid="{00000000-0005-0000-0000-0000CE060000}"/>
    <cellStyle name="良い 25" xfId="1374" xr:uid="{00000000-0005-0000-0000-0000CF060000}"/>
    <cellStyle name="良い 3" xfId="1375" xr:uid="{00000000-0005-0000-0000-0000D0060000}"/>
    <cellStyle name="良い 3 2" xfId="1376" xr:uid="{00000000-0005-0000-0000-0000D1060000}"/>
    <cellStyle name="良い 4" xfId="1377" xr:uid="{00000000-0005-0000-0000-0000D2060000}"/>
    <cellStyle name="良い 5" xfId="1378" xr:uid="{00000000-0005-0000-0000-0000D3060000}"/>
    <cellStyle name="良い 6" xfId="1379" xr:uid="{00000000-0005-0000-0000-0000D4060000}"/>
    <cellStyle name="良い 7" xfId="1380" xr:uid="{00000000-0005-0000-0000-0000D5060000}"/>
    <cellStyle name="良い 8" xfId="1381" xr:uid="{00000000-0005-0000-0000-0000D6060000}"/>
    <cellStyle name="良い 9" xfId="1382" xr:uid="{00000000-0005-0000-0000-0000D7060000}"/>
  </cellStyles>
  <dxfs count="0"/>
  <tableStyles count="0" defaultTableStyle="TableStyleMedium2" defaultPivotStyle="PivotStyleLight16"/>
  <colors>
    <mruColors>
      <color rgb="FFFFCCCC"/>
      <color rgb="FF7F7F7F"/>
      <color rgb="FFD99694"/>
      <color rgb="FFF2F2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2083979609434E-2"/>
          <c:y val="0.16716011916241419"/>
          <c:w val="0.85348219097571021"/>
          <c:h val="0.74725822566697486"/>
        </c:manualLayout>
      </c:layout>
      <c:barChart>
        <c:barDir val="col"/>
        <c:grouping val="stacked"/>
        <c:varyColors val="0"/>
        <c:ser>
          <c:idx val="1"/>
          <c:order val="0"/>
          <c:tx>
            <c:strRef>
              <c:f>件数及び割合!$U$21</c:f>
              <c:strCache>
                <c:ptCount val="1"/>
                <c:pt idx="0">
                  <c:v>高額レセプトの医療費※</c:v>
                </c:pt>
              </c:strCache>
            </c:strRef>
          </c:tx>
          <c:spPr>
            <a:solidFill>
              <a:srgbClr val="C2D79B"/>
            </a:solidFill>
            <a:ln>
              <a:noFill/>
            </a:ln>
          </c:spPr>
          <c:invertIfNegative val="0"/>
          <c:dLbls>
            <c:spPr>
              <a:noFill/>
              <a:ln>
                <a:noFill/>
              </a:ln>
              <a:effectLst/>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件数及び割合!$E$3:$P$3</c:f>
              <c:numCache>
                <c:formatCode>ggge"年"m"月"</c:formatCode>
                <c:ptCount val="12"/>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numCache>
            </c:numRef>
          </c:cat>
          <c:val>
            <c:numRef>
              <c:f>件数及び割合!$E$8:$P$8</c:f>
              <c:numCache>
                <c:formatCode>General</c:formatCode>
                <c:ptCount val="12"/>
                <c:pt idx="0">
                  <c:v>40622281010</c:v>
                </c:pt>
                <c:pt idx="1">
                  <c:v>39894914720</c:v>
                </c:pt>
                <c:pt idx="2">
                  <c:v>38524805830</c:v>
                </c:pt>
                <c:pt idx="3">
                  <c:v>40068352140</c:v>
                </c:pt>
                <c:pt idx="4">
                  <c:v>40268710790</c:v>
                </c:pt>
                <c:pt idx="5">
                  <c:v>38785135330</c:v>
                </c:pt>
                <c:pt idx="6">
                  <c:v>40799129890</c:v>
                </c:pt>
                <c:pt idx="7">
                  <c:v>40479164440</c:v>
                </c:pt>
                <c:pt idx="8">
                  <c:v>42763933980</c:v>
                </c:pt>
                <c:pt idx="9">
                  <c:v>42607023300</c:v>
                </c:pt>
                <c:pt idx="10">
                  <c:v>35368215740</c:v>
                </c:pt>
                <c:pt idx="11">
                  <c:v>40971336600</c:v>
                </c:pt>
              </c:numCache>
            </c:numRef>
          </c:val>
          <c:extLst>
            <c:ext xmlns:c16="http://schemas.microsoft.com/office/drawing/2014/chart" uri="{C3380CC4-5D6E-409C-BE32-E72D297353CC}">
              <c16:uniqueId val="{00000000-025A-45B6-BA31-CF0F4DB2B85E}"/>
            </c:ext>
          </c:extLst>
        </c:ser>
        <c:ser>
          <c:idx val="2"/>
          <c:order val="1"/>
          <c:tx>
            <c:strRef>
              <c:f>件数及び割合!$U$22</c:f>
              <c:strCache>
                <c:ptCount val="1"/>
                <c:pt idx="0">
                  <c:v>その他レセプトの医療費※</c:v>
                </c:pt>
              </c:strCache>
            </c:strRef>
          </c:tx>
          <c:spPr>
            <a:solidFill>
              <a:srgbClr val="A6A6A6"/>
            </a:solidFill>
            <a:ln>
              <a:noFill/>
            </a:ln>
          </c:spPr>
          <c:invertIfNegative val="0"/>
          <c:dLbls>
            <c:spPr>
              <a:noFill/>
              <a:ln>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件数及び割合!$E$3:$P$3</c:f>
              <c:numCache>
                <c:formatCode>ggge"年"m"月"</c:formatCode>
                <c:ptCount val="12"/>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numCache>
            </c:numRef>
          </c:cat>
          <c:val>
            <c:numRef>
              <c:f>件数及び割合!$E$9:$P$9</c:f>
              <c:numCache>
                <c:formatCode>General</c:formatCode>
                <c:ptCount val="12"/>
                <c:pt idx="0">
                  <c:v>53582682010</c:v>
                </c:pt>
                <c:pt idx="1">
                  <c:v>48723216660</c:v>
                </c:pt>
                <c:pt idx="2">
                  <c:v>51488880380</c:v>
                </c:pt>
                <c:pt idx="3">
                  <c:v>52090203510</c:v>
                </c:pt>
                <c:pt idx="4">
                  <c:v>50654077740</c:v>
                </c:pt>
                <c:pt idx="5">
                  <c:v>52341457800</c:v>
                </c:pt>
                <c:pt idx="6">
                  <c:v>53707655100</c:v>
                </c:pt>
                <c:pt idx="7">
                  <c:v>53265850220</c:v>
                </c:pt>
                <c:pt idx="8">
                  <c:v>54758686410</c:v>
                </c:pt>
                <c:pt idx="9">
                  <c:v>50591003680</c:v>
                </c:pt>
                <c:pt idx="10">
                  <c:v>49160398790</c:v>
                </c:pt>
                <c:pt idx="11">
                  <c:v>54078621940</c:v>
                </c:pt>
              </c:numCache>
            </c:numRef>
          </c:val>
          <c:extLst>
            <c:ext xmlns:c16="http://schemas.microsoft.com/office/drawing/2014/chart" uri="{C3380CC4-5D6E-409C-BE32-E72D297353CC}">
              <c16:uniqueId val="{00000001-025A-45B6-BA31-CF0F4DB2B85E}"/>
            </c:ext>
          </c:extLst>
        </c:ser>
        <c:dLbls>
          <c:dLblPos val="ctr"/>
          <c:showLegendKey val="0"/>
          <c:showVal val="1"/>
          <c:showCatName val="0"/>
          <c:showSerName val="0"/>
          <c:showPercent val="0"/>
          <c:showBubbleSize val="0"/>
        </c:dLbls>
        <c:gapWidth val="150"/>
        <c:overlap val="100"/>
        <c:axId val="457797584"/>
        <c:axId val="457795344"/>
      </c:barChart>
      <c:lineChart>
        <c:grouping val="standard"/>
        <c:varyColors val="0"/>
        <c:ser>
          <c:idx val="0"/>
          <c:order val="2"/>
          <c:tx>
            <c:strRef>
              <c:f>件数及び割合!$U$23</c:f>
              <c:strCache>
                <c:ptCount val="1"/>
                <c:pt idx="0">
                  <c:v>総レセプト件数に占める高額レセプトの割合</c:v>
                </c:pt>
              </c:strCache>
            </c:strRef>
          </c:tx>
          <c:spPr>
            <a:ln>
              <a:solidFill>
                <a:srgbClr val="D99694"/>
              </a:solidFill>
            </a:ln>
          </c:spPr>
          <c:marker>
            <c:symbol val="circle"/>
            <c:size val="5"/>
            <c:spPr>
              <a:solidFill>
                <a:srgbClr val="D99694"/>
              </a:solidFill>
              <a:ln>
                <a:solidFill>
                  <a:srgbClr val="D99694"/>
                </a:solidFill>
              </a:ln>
            </c:spPr>
          </c:marker>
          <c:dLbls>
            <c:dLbl>
              <c:idx val="0"/>
              <c:layout>
                <c:manualLayout>
                  <c:x val="-1.5690807890724082E-2"/>
                  <c:y val="-2.9705756161009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30-428B-8A57-EFF98B6DF6EC}"/>
                </c:ext>
              </c:extLst>
            </c:dLbl>
            <c:dLbl>
              <c:idx val="1"/>
              <c:layout>
                <c:manualLayout>
                  <c:x val="-1.5690807890724082E-2"/>
                  <c:y val="-3.261808519640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30-428B-8A57-EFF98B6DF6EC}"/>
                </c:ext>
              </c:extLst>
            </c:dLbl>
            <c:dLbl>
              <c:idx val="2"/>
              <c:layout>
                <c:manualLayout>
                  <c:x val="-1.5690807890724082E-2"/>
                  <c:y val="-2.6793427125616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30-428B-8A57-EFF98B6DF6EC}"/>
                </c:ext>
              </c:extLst>
            </c:dLbl>
            <c:dLbl>
              <c:idx val="4"/>
              <c:layout>
                <c:manualLayout>
                  <c:x val="-1.5690807890724082E-2"/>
                  <c:y val="-2.67934271256160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8B-4FE1-9330-CF6D81BBA36C}"/>
                </c:ext>
              </c:extLst>
            </c:dLbl>
            <c:dLbl>
              <c:idx val="5"/>
              <c:layout>
                <c:manualLayout>
                  <c:x val="-1.5690807890724082E-2"/>
                  <c:y val="-2.9705756161009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30-428B-8A57-EFF98B6DF6EC}"/>
                </c:ext>
              </c:extLst>
            </c:dLbl>
            <c:dLbl>
              <c:idx val="8"/>
              <c:layout>
                <c:manualLayout>
                  <c:x val="-1.5690807890724082E-2"/>
                  <c:y val="-2.9705756161009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30-428B-8A57-EFF98B6DF6EC}"/>
                </c:ext>
              </c:extLst>
            </c:dLbl>
            <c:dLbl>
              <c:idx val="9"/>
              <c:layout>
                <c:manualLayout>
                  <c:x val="-1.5690807890724082E-2"/>
                  <c:y val="-2.6793427125616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8B-4FE1-9330-CF6D81BBA36C}"/>
                </c:ext>
              </c:extLst>
            </c:dLbl>
            <c:dLbl>
              <c:idx val="10"/>
              <c:layout>
                <c:manualLayout>
                  <c:x val="-1.4805322118109858E-2"/>
                  <c:y val="-2.67934271256160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C1-436B-B770-4C3DB0E57A8C}"/>
                </c:ext>
              </c:extLst>
            </c:dLbl>
            <c:dLbl>
              <c:idx val="11"/>
              <c:layout>
                <c:manualLayout>
                  <c:x val="-1.5690807890724082E-2"/>
                  <c:y val="-2.3881098090223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30-428B-8A57-EFF98B6DF6EC}"/>
                </c:ext>
              </c:extLst>
            </c:dLbl>
            <c:numFmt formatCode="0.00%" sourceLinked="0"/>
            <c:spPr>
              <a:noFill/>
              <a:ln>
                <a:noFill/>
              </a:ln>
              <a:effectLst/>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件数及び割合!$E$3:$P$3</c:f>
              <c:numCache>
                <c:formatCode>ggge"年"m"月"</c:formatCode>
                <c:ptCount val="12"/>
                <c:pt idx="0">
                  <c:v>44287</c:v>
                </c:pt>
                <c:pt idx="1">
                  <c:v>44317</c:v>
                </c:pt>
                <c:pt idx="2">
                  <c:v>44348</c:v>
                </c:pt>
                <c:pt idx="3">
                  <c:v>44378</c:v>
                </c:pt>
                <c:pt idx="4">
                  <c:v>44409</c:v>
                </c:pt>
                <c:pt idx="5">
                  <c:v>44440</c:v>
                </c:pt>
                <c:pt idx="6">
                  <c:v>44470</c:v>
                </c:pt>
                <c:pt idx="7">
                  <c:v>44501</c:v>
                </c:pt>
                <c:pt idx="8">
                  <c:v>44531</c:v>
                </c:pt>
                <c:pt idx="9">
                  <c:v>44562</c:v>
                </c:pt>
                <c:pt idx="10">
                  <c:v>44593</c:v>
                </c:pt>
                <c:pt idx="11">
                  <c:v>44621</c:v>
                </c:pt>
              </c:numCache>
            </c:numRef>
          </c:cat>
          <c:val>
            <c:numRef>
              <c:f>件数及び割合!$E$6:$P$6</c:f>
              <c:numCache>
                <c:formatCode>0.00%</c:formatCode>
                <c:ptCount val="12"/>
                <c:pt idx="0">
                  <c:v>1.536234165792707E-2</c:v>
                </c:pt>
                <c:pt idx="1">
                  <c:v>1.5830203384727376E-2</c:v>
                </c:pt>
                <c:pt idx="2">
                  <c:v>1.4714180001003257E-2</c:v>
                </c:pt>
                <c:pt idx="3">
                  <c:v>1.5431828531005248E-2</c:v>
                </c:pt>
                <c:pt idx="4">
                  <c:v>1.5999118120332181E-2</c:v>
                </c:pt>
                <c:pt idx="5">
                  <c:v>1.490876977608778E-2</c:v>
                </c:pt>
                <c:pt idx="6">
                  <c:v>1.5263241852615681E-2</c:v>
                </c:pt>
                <c:pt idx="7">
                  <c:v>1.5149717434902885E-2</c:v>
                </c:pt>
                <c:pt idx="8">
                  <c:v>1.5580226093467361E-2</c:v>
                </c:pt>
                <c:pt idx="9">
                  <c:v>1.6782483036175307E-2</c:v>
                </c:pt>
                <c:pt idx="10">
                  <c:v>1.421820888511831E-2</c:v>
                </c:pt>
                <c:pt idx="11">
                  <c:v>1.49596165887895E-2</c:v>
                </c:pt>
              </c:numCache>
            </c:numRef>
          </c:val>
          <c:smooth val="0"/>
          <c:extLst>
            <c:ext xmlns:c16="http://schemas.microsoft.com/office/drawing/2014/chart" uri="{C3380CC4-5D6E-409C-BE32-E72D297353CC}">
              <c16:uniqueId val="{00000002-025A-45B6-BA31-CF0F4DB2B85E}"/>
            </c:ext>
          </c:extLst>
        </c:ser>
        <c:dLbls>
          <c:showLegendKey val="0"/>
          <c:showVal val="0"/>
          <c:showCatName val="0"/>
          <c:showSerName val="0"/>
          <c:showPercent val="0"/>
          <c:showBubbleSize val="0"/>
        </c:dLbls>
        <c:marker val="1"/>
        <c:smooth val="0"/>
        <c:axId val="457771264"/>
        <c:axId val="457770144"/>
      </c:lineChart>
      <c:catAx>
        <c:axId val="457797584"/>
        <c:scaling>
          <c:orientation val="minMax"/>
        </c:scaling>
        <c:delete val="0"/>
        <c:axPos val="b"/>
        <c:numFmt formatCode="ggge&quot;年&quot;m&quot;月&quot;" sourceLinked="1"/>
        <c:majorTickMark val="out"/>
        <c:minorTickMark val="none"/>
        <c:tickLblPos val="nextTo"/>
        <c:spPr>
          <a:noFill/>
          <a:ln>
            <a:solidFill>
              <a:srgbClr val="7F7F7F"/>
            </a:solidFill>
          </a:ln>
        </c:spPr>
        <c:txPr>
          <a:bodyPr/>
          <a:lstStyle/>
          <a:p>
            <a:pPr>
              <a:defRPr sz="1000"/>
            </a:pPr>
            <a:endParaRPr lang="ja-JP"/>
          </a:p>
        </c:txPr>
        <c:crossAx val="457795344"/>
        <c:crosses val="autoZero"/>
        <c:auto val="0"/>
        <c:lblAlgn val="ctr"/>
        <c:lblOffset val="100"/>
        <c:noMultiLvlLbl val="0"/>
      </c:catAx>
      <c:valAx>
        <c:axId val="457795344"/>
        <c:scaling>
          <c:orientation val="minMax"/>
          <c:min val="0"/>
        </c:scaling>
        <c:delete val="0"/>
        <c:axPos val="l"/>
        <c:majorGridlines>
          <c:spPr>
            <a:ln>
              <a:solidFill>
                <a:srgbClr val="D9D9D9"/>
              </a:solidFill>
            </a:ln>
          </c:spPr>
        </c:majorGridlines>
        <c:title>
          <c:tx>
            <c:rich>
              <a:bodyPr rot="0" vert="horz"/>
              <a:lstStyle/>
              <a:p>
                <a:pPr>
                  <a:defRPr sz="1000"/>
                </a:pPr>
                <a:r>
                  <a:rPr lang="ja-JP" altLang="ja-JP" sz="1000" b="1" i="0" baseline="0">
                    <a:effectLst/>
                    <a:latin typeface="ＭＳ Ｐ明朝" panose="02020600040205080304" pitchFamily="18" charset="-128"/>
                    <a:ea typeface="ＭＳ Ｐ明朝" panose="02020600040205080304" pitchFamily="18" charset="-128"/>
                  </a:rPr>
                  <a:t>医療費</a:t>
                </a:r>
                <a:r>
                  <a:rPr lang="ja-JP" altLang="en-US" sz="1000" b="1" i="0" baseline="0">
                    <a:effectLst/>
                    <a:latin typeface="ＭＳ Ｐ明朝" panose="02020600040205080304" pitchFamily="18" charset="-128"/>
                    <a:ea typeface="ＭＳ Ｐ明朝" panose="02020600040205080304" pitchFamily="18" charset="-128"/>
                  </a:rPr>
                  <a:t>全体</a:t>
                </a:r>
                <a:endParaRPr lang="ja-JP" altLang="ja-JP" sz="1000">
                  <a:effectLst/>
                  <a:latin typeface="ＭＳ Ｐ明朝" panose="02020600040205080304" pitchFamily="18" charset="-128"/>
                  <a:ea typeface="ＭＳ Ｐ明朝" panose="02020600040205080304" pitchFamily="18" charset="-128"/>
                </a:endParaRPr>
              </a:p>
              <a:p>
                <a:pPr>
                  <a:defRPr sz="1000"/>
                </a:pPr>
                <a:r>
                  <a:rPr lang="en-US" altLang="ja-JP" sz="1000" b="1" i="0" baseline="0">
                    <a:effectLst/>
                    <a:latin typeface="ＭＳ Ｐ明朝" panose="02020600040205080304" pitchFamily="18" charset="-128"/>
                    <a:ea typeface="ＭＳ Ｐ明朝" panose="02020600040205080304" pitchFamily="18" charset="-128"/>
                  </a:rPr>
                  <a:t>(</a:t>
                </a:r>
                <a:r>
                  <a:rPr lang="ja-JP" altLang="ja-JP" sz="1000" b="1" i="0" baseline="0">
                    <a:effectLst/>
                    <a:latin typeface="ＭＳ Ｐ明朝" panose="02020600040205080304" pitchFamily="18" charset="-128"/>
                    <a:ea typeface="ＭＳ Ｐ明朝" panose="02020600040205080304" pitchFamily="18" charset="-128"/>
                  </a:rPr>
                  <a:t>円</a:t>
                </a:r>
                <a:r>
                  <a:rPr lang="en-US" altLang="ja-JP" sz="1000" b="1" i="0" baseline="0">
                    <a:effectLst/>
                    <a:latin typeface="ＭＳ Ｐ明朝" panose="02020600040205080304" pitchFamily="18" charset="-128"/>
                    <a:ea typeface="ＭＳ Ｐ明朝" panose="02020600040205080304" pitchFamily="18" charset="-128"/>
                  </a:rPr>
                  <a:t>)※</a:t>
                </a:r>
                <a:endParaRPr lang="ja-JP" altLang="ja-JP" sz="1000">
                  <a:effectLst/>
                  <a:latin typeface="ＭＳ Ｐ明朝" panose="02020600040205080304" pitchFamily="18" charset="-128"/>
                  <a:ea typeface="ＭＳ Ｐ明朝" panose="02020600040205080304" pitchFamily="18" charset="-128"/>
                </a:endParaRPr>
              </a:p>
            </c:rich>
          </c:tx>
          <c:layout>
            <c:manualLayout>
              <c:xMode val="edge"/>
              <c:yMode val="edge"/>
              <c:x val="2.3345588235294118E-2"/>
              <c:y val="3.3956818471743838E-2"/>
            </c:manualLayout>
          </c:layout>
          <c:overlay val="0"/>
          <c:spPr>
            <a:noFill/>
            <a:ln>
              <a:noFill/>
            </a:ln>
          </c:spPr>
        </c:title>
        <c:numFmt formatCode="General" sourceLinked="1"/>
        <c:majorTickMark val="out"/>
        <c:minorTickMark val="none"/>
        <c:tickLblPos val="nextTo"/>
        <c:spPr>
          <a:noFill/>
          <a:ln>
            <a:solidFill>
              <a:srgbClr val="7F7F7F"/>
            </a:solidFill>
          </a:ln>
        </c:spPr>
        <c:txPr>
          <a:bodyPr/>
          <a:lstStyle/>
          <a:p>
            <a:pPr>
              <a:defRPr sz="1000"/>
            </a:pPr>
            <a:endParaRPr lang="ja-JP"/>
          </a:p>
        </c:txPr>
        <c:crossAx val="457797584"/>
        <c:crosses val="autoZero"/>
        <c:crossBetween val="between"/>
      </c:valAx>
      <c:valAx>
        <c:axId val="457770144"/>
        <c:scaling>
          <c:orientation val="minMax"/>
          <c:max val="1.8000000000000002E-2"/>
          <c:min val="0"/>
        </c:scaling>
        <c:delete val="0"/>
        <c:axPos val="r"/>
        <c:title>
          <c:tx>
            <c:rich>
              <a:bodyPr rot="0" vert="horz"/>
              <a:lstStyle/>
              <a:p>
                <a:pPr>
                  <a:defRPr/>
                </a:pPr>
                <a:r>
                  <a:rPr lang="ja-JP" altLang="ja-JP" sz="1000" b="1" i="0" baseline="0">
                    <a:effectLst/>
                  </a:rPr>
                  <a:t>総レセプト件数に占める</a:t>
                </a:r>
                <a:endParaRPr lang="ja-JP" altLang="ja-JP" sz="1000">
                  <a:effectLst/>
                </a:endParaRPr>
              </a:p>
              <a:p>
                <a:pPr>
                  <a:defRPr/>
                </a:pPr>
                <a:r>
                  <a:rPr lang="ja-JP" altLang="ja-JP" sz="1000" b="1" i="0" baseline="0">
                    <a:effectLst/>
                  </a:rPr>
                  <a:t>高額レセプトの割合</a:t>
                </a:r>
                <a:endParaRPr lang="ja-JP" altLang="ja-JP" sz="1000">
                  <a:effectLst/>
                </a:endParaRPr>
              </a:p>
              <a:p>
                <a:pPr>
                  <a:defRPr/>
                </a:pPr>
                <a:r>
                  <a:rPr lang="en-US" altLang="ja-JP" sz="1000" b="1" i="0" baseline="0">
                    <a:effectLst/>
                  </a:rPr>
                  <a:t>(%)</a:t>
                </a:r>
                <a:endParaRPr lang="ja-JP" altLang="ja-JP" sz="1000">
                  <a:effectLst/>
                </a:endParaRPr>
              </a:p>
            </c:rich>
          </c:tx>
          <c:layout>
            <c:manualLayout>
              <c:xMode val="edge"/>
              <c:yMode val="edge"/>
              <c:x val="0.90405322397002996"/>
              <c:y val="1.8026170142848595E-2"/>
            </c:manualLayout>
          </c:layout>
          <c:overlay val="0"/>
        </c:title>
        <c:numFmt formatCode="0.00%" sourceLinked="1"/>
        <c:majorTickMark val="out"/>
        <c:minorTickMark val="none"/>
        <c:tickLblPos val="nextTo"/>
        <c:spPr>
          <a:ln>
            <a:solidFill>
              <a:srgbClr val="7F7F7F"/>
            </a:solidFill>
          </a:ln>
        </c:spPr>
        <c:crossAx val="457771264"/>
        <c:crosses val="max"/>
        <c:crossBetween val="between"/>
        <c:majorUnit val="2.0000000000000005E-3"/>
      </c:valAx>
      <c:dateAx>
        <c:axId val="457771264"/>
        <c:scaling>
          <c:orientation val="minMax"/>
        </c:scaling>
        <c:delete val="1"/>
        <c:axPos val="b"/>
        <c:numFmt formatCode="ggge&quot;年&quot;m&quot;月&quot;" sourceLinked="1"/>
        <c:majorTickMark val="out"/>
        <c:minorTickMark val="none"/>
        <c:tickLblPos val="nextTo"/>
        <c:crossAx val="457770144"/>
        <c:crosses val="autoZero"/>
        <c:auto val="1"/>
        <c:lblOffset val="100"/>
        <c:baseTimeUnit val="months"/>
      </c:dateAx>
    </c:plotArea>
    <c:legend>
      <c:legendPos val="t"/>
      <c:layout>
        <c:manualLayout>
          <c:xMode val="edge"/>
          <c:yMode val="edge"/>
          <c:x val="0.2528935513627068"/>
          <c:y val="3.290358516876947E-2"/>
          <c:w val="0.5202424139318288"/>
          <c:h val="6.9633787236247899E-2"/>
        </c:manualLayout>
      </c:layout>
      <c:overlay val="0"/>
      <c:spPr>
        <a:noFill/>
        <a:ln>
          <a:solidFill>
            <a:srgbClr val="7F7F7F"/>
          </a:solidFill>
        </a:ln>
      </c:spPr>
      <c:txPr>
        <a:bodyPr/>
        <a:lstStyle/>
        <a:p>
          <a:pPr>
            <a:defRPr sz="900"/>
          </a:pPr>
          <a:endParaRPr lang="ja-JP"/>
        </a:p>
      </c:txPr>
    </c:legend>
    <c:plotVisOnly val="1"/>
    <c:dispBlanksAs val="gap"/>
    <c:showDLblsOverMax val="0"/>
  </c:chart>
  <c:spPr>
    <a:solidFill>
      <a:srgbClr val="FFFFFF"/>
    </a:solidFill>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8611111111112"/>
          <c:y val="7.5251814399248551E-2"/>
          <c:w val="0.78336702898550725"/>
          <c:h val="0.89180089377572014"/>
        </c:manualLayout>
      </c:layout>
      <c:barChart>
        <c:barDir val="bar"/>
        <c:grouping val="clustered"/>
        <c:varyColors val="0"/>
        <c:ser>
          <c:idx val="0"/>
          <c:order val="0"/>
          <c:tx>
            <c:strRef>
              <c:f>地区別_件数及び割合!$L$5</c:f>
              <c:strCache>
                <c:ptCount val="1"/>
                <c:pt idx="0">
                  <c:v>高額レセプト件数割合</c:v>
                </c:pt>
              </c:strCache>
            </c:strRef>
          </c:tx>
          <c:spPr>
            <a:solidFill>
              <a:srgbClr val="C2D79B"/>
            </a:solidFill>
            <a:ln>
              <a:noFill/>
            </a:ln>
          </c:spPr>
          <c:invertIfNegative val="0"/>
          <c:dLbls>
            <c:dLbl>
              <c:idx val="2"/>
              <c:layout>
                <c:manualLayout>
                  <c:x val="9.324522760645994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76-45CD-B3A3-C84C24B16E47}"/>
                </c:ext>
              </c:extLst>
            </c:dLbl>
            <c:dLbl>
              <c:idx val="3"/>
              <c:layout>
                <c:manualLayout>
                  <c:x val="1.0878609887420461E-2"/>
                  <c:y val="7.48555310101175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DA-4A7E-8C33-4E690523B948}"/>
                </c:ext>
              </c:extLst>
            </c:dLbl>
            <c:dLbl>
              <c:idx val="4"/>
              <c:layout>
                <c:manualLayout>
                  <c:x val="9.324522760646108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58-4D87-8B34-BD846B812E7D}"/>
                </c:ext>
              </c:extLst>
            </c:dLbl>
            <c:dLbl>
              <c:idx val="5"/>
              <c:layout>
                <c:manualLayout>
                  <c:x val="1.0910058737151134E-2"/>
                  <c:y val="-1.02060828189285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AF-4C55-9007-969C76B926FC}"/>
                </c:ext>
              </c:extLst>
            </c:dLbl>
            <c:dLbl>
              <c:idx val="6"/>
              <c:layout>
                <c:manualLayout>
                  <c:x val="-9.8185266764563052E-3"/>
                  <c:y val="8.0375514553003249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4D-40F5-8584-2005F1260A9B}"/>
                </c:ext>
              </c:extLst>
            </c:dLbl>
            <c:dLbl>
              <c:idx val="7"/>
              <c:layout>
                <c:manualLayout>
                  <c:x val="-7.77043563387187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DA-4A7E-8C33-4E690523B948}"/>
                </c:ext>
              </c:extLst>
            </c:dLbl>
            <c:dLbl>
              <c:idx val="10"/>
              <c:layout>
                <c:manualLayout>
                  <c:x val="3.56720477795517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AF-4C55-9007-969C76B926FC}"/>
                </c:ext>
              </c:extLst>
            </c:dLbl>
            <c:dLbl>
              <c:idx val="11"/>
              <c:layout>
                <c:manualLayout>
                  <c:x val="1.78360238897758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AF-4C55-9007-969C76B926FC}"/>
                </c:ext>
              </c:extLst>
            </c:dLbl>
            <c:dLbl>
              <c:idx val="13"/>
              <c:layout>
                <c:manualLayout>
                  <c:x val="2.3468452486547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AF-4C55-9007-969C76B926FC}"/>
                </c:ext>
              </c:extLst>
            </c:dLbl>
            <c:dLbl>
              <c:idx val="14"/>
              <c:layout>
                <c:manualLayout>
                  <c:x val="2.5345928685470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AF-4C55-9007-969C76B926FC}"/>
                </c:ext>
              </c:extLst>
            </c:dLbl>
            <c:dLbl>
              <c:idx val="17"/>
              <c:layout>
                <c:manualLayout>
                  <c:x val="2.4407190586009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AF-4C55-9007-969C76B926FC}"/>
                </c:ext>
              </c:extLst>
            </c:dLbl>
            <c:dLbl>
              <c:idx val="23"/>
              <c:layout>
                <c:manualLayout>
                  <c:x val="1.877476198923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AF-4C55-9007-969C76B926FC}"/>
                </c:ext>
              </c:extLst>
            </c:dLbl>
            <c:dLbl>
              <c:idx val="27"/>
              <c:layout>
                <c:manualLayout>
                  <c:x val="2.4407190586009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AF-4C55-9007-969C76B926FC}"/>
                </c:ext>
              </c:extLst>
            </c:dLbl>
            <c:dLbl>
              <c:idx val="28"/>
              <c:layout>
                <c:manualLayout>
                  <c:x val="1.877476198923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AF-4C55-9007-969C76B926FC}"/>
                </c:ext>
              </c:extLst>
            </c:dLbl>
            <c:dLbl>
              <c:idx val="31"/>
              <c:layout>
                <c:manualLayout>
                  <c:x val="2.4407190586009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AF-4C55-9007-969C76B926FC}"/>
                </c:ext>
              </c:extLst>
            </c:dLbl>
            <c:dLbl>
              <c:idx val="32"/>
              <c:layout>
                <c:manualLayout>
                  <c:x val="2.3468452486547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AF-4C55-9007-969C76B926FC}"/>
                </c:ext>
              </c:extLst>
            </c:dLbl>
            <c:dLbl>
              <c:idx val="33"/>
              <c:layout>
                <c:manualLayout>
                  <c:x val="4.693690497309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AF-4C55-9007-969C76B926FC}"/>
                </c:ext>
              </c:extLst>
            </c:dLbl>
            <c:dLbl>
              <c:idx val="34"/>
              <c:layout>
                <c:manualLayout>
                  <c:x val="1.2203595293004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AF-4C55-9007-969C76B926FC}"/>
                </c:ext>
              </c:extLst>
            </c:dLbl>
            <c:dLbl>
              <c:idx val="35"/>
              <c:layout>
                <c:manualLayout>
                  <c:x val="2.8162142983856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AF-4C55-9007-969C76B926FC}"/>
                </c:ext>
              </c:extLst>
            </c:dLbl>
            <c:dLbl>
              <c:idx val="37"/>
              <c:layout>
                <c:manualLayout>
                  <c:x val="1.6897285790313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4AF-4C55-9007-969C76B926FC}"/>
                </c:ext>
              </c:extLst>
            </c:dLbl>
            <c:dLbl>
              <c:idx val="38"/>
              <c:layout>
                <c:manualLayout>
                  <c:x val="9.3873809946188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AF-4C55-9007-969C76B926FC}"/>
                </c:ext>
              </c:extLst>
            </c:dLbl>
            <c:dLbl>
              <c:idx val="42"/>
              <c:layout>
                <c:manualLayout>
                  <c:x val="-3.7549523978475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4AF-4C55-9007-969C76B926FC}"/>
                </c:ext>
              </c:extLst>
            </c:dLbl>
            <c:dLbl>
              <c:idx val="44"/>
              <c:layout>
                <c:manualLayout>
                  <c:x val="1.6897285790313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4AF-4C55-9007-969C76B926FC}"/>
                </c:ext>
              </c:extLst>
            </c:dLbl>
            <c:dLbl>
              <c:idx val="52"/>
              <c:layout>
                <c:manualLayout>
                  <c:x val="2.0652238188161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4AF-4C55-9007-969C76B926F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地区別_件数及び割合!$L$6:$L$13</c:f>
              <c:strCache>
                <c:ptCount val="8"/>
                <c:pt idx="0">
                  <c:v>泉州医療圏</c:v>
                </c:pt>
                <c:pt idx="1">
                  <c:v>堺市医療圏</c:v>
                </c:pt>
                <c:pt idx="2">
                  <c:v>北河内医療圏</c:v>
                </c:pt>
                <c:pt idx="3">
                  <c:v>大阪市医療圏</c:v>
                </c:pt>
                <c:pt idx="4">
                  <c:v>三島医療圏</c:v>
                </c:pt>
                <c:pt idx="5">
                  <c:v>南河内医療圏</c:v>
                </c:pt>
                <c:pt idx="6">
                  <c:v>豊能医療圏</c:v>
                </c:pt>
                <c:pt idx="7">
                  <c:v>中河内医療圏</c:v>
                </c:pt>
              </c:strCache>
            </c:strRef>
          </c:cat>
          <c:val>
            <c:numRef>
              <c:f>地区別_件数及び割合!$N$6:$N$13</c:f>
              <c:numCache>
                <c:formatCode>0.00%</c:formatCode>
                <c:ptCount val="8"/>
                <c:pt idx="0">
                  <c:v>1.8200000000000001E-2</c:v>
                </c:pt>
                <c:pt idx="1">
                  <c:v>1.7000000000000001E-2</c:v>
                </c:pt>
                <c:pt idx="2">
                  <c:v>1.5100000000000001E-2</c:v>
                </c:pt>
                <c:pt idx="3">
                  <c:v>1.5100000000000001E-2</c:v>
                </c:pt>
                <c:pt idx="4">
                  <c:v>1.4999999999999999E-2</c:v>
                </c:pt>
                <c:pt idx="5">
                  <c:v>1.4999999999999999E-2</c:v>
                </c:pt>
                <c:pt idx="6">
                  <c:v>1.4200000000000001E-2</c:v>
                </c:pt>
                <c:pt idx="7">
                  <c:v>1.4E-2</c:v>
                </c:pt>
              </c:numCache>
            </c:numRef>
          </c:val>
          <c:extLst>
            <c:ext xmlns:c16="http://schemas.microsoft.com/office/drawing/2014/chart" uri="{C3380CC4-5D6E-409C-BE32-E72D297353CC}">
              <c16:uniqueId val="{00000013-74AF-4C55-9007-969C76B926FC}"/>
            </c:ext>
          </c:extLst>
        </c:ser>
        <c:dLbls>
          <c:showLegendKey val="0"/>
          <c:showVal val="0"/>
          <c:showCatName val="0"/>
          <c:showSerName val="0"/>
          <c:showPercent val="0"/>
          <c:showBubbleSize val="0"/>
        </c:dLbls>
        <c:gapWidth val="150"/>
        <c:axId val="457774064"/>
        <c:axId val="45777462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2.4131670601547197E-3"/>
                  <c:y val="-0.8736499858637263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74AF-4C55-9007-969C76B926FC}"/>
                </c:ext>
              </c:extLst>
            </c:dLbl>
            <c:numFmt formatCode="0.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地区別_件数及び割合!$R$6:$R$13</c:f>
              <c:numCache>
                <c:formatCode>0.00%</c:formatCode>
                <c:ptCount val="8"/>
                <c:pt idx="0">
                  <c:v>1.5299999999999999E-2</c:v>
                </c:pt>
                <c:pt idx="1">
                  <c:v>1.5299999999999999E-2</c:v>
                </c:pt>
                <c:pt idx="2">
                  <c:v>1.5299999999999999E-2</c:v>
                </c:pt>
                <c:pt idx="3">
                  <c:v>1.5299999999999999E-2</c:v>
                </c:pt>
                <c:pt idx="4">
                  <c:v>1.5299999999999999E-2</c:v>
                </c:pt>
                <c:pt idx="5">
                  <c:v>1.5299999999999999E-2</c:v>
                </c:pt>
                <c:pt idx="6">
                  <c:v>1.5299999999999999E-2</c:v>
                </c:pt>
                <c:pt idx="7">
                  <c:v>1.5299999999999999E-2</c:v>
                </c:pt>
              </c:numCache>
            </c:numRef>
          </c:xVal>
          <c:yVal>
            <c:numRef>
              <c:f>地区別_件数及び割合!$T$6:$T$13</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5-74AF-4C55-9007-969C76B926FC}"/>
            </c:ext>
          </c:extLst>
        </c:ser>
        <c:dLbls>
          <c:showLegendKey val="0"/>
          <c:showVal val="0"/>
          <c:showCatName val="0"/>
          <c:showSerName val="0"/>
          <c:showPercent val="0"/>
          <c:showBubbleSize val="0"/>
        </c:dLbls>
        <c:axId val="457771824"/>
        <c:axId val="457770704"/>
      </c:scatterChart>
      <c:catAx>
        <c:axId val="457774064"/>
        <c:scaling>
          <c:orientation val="maxMin"/>
        </c:scaling>
        <c:delete val="0"/>
        <c:axPos val="l"/>
        <c:numFmt formatCode="General" sourceLinked="0"/>
        <c:majorTickMark val="none"/>
        <c:minorTickMark val="none"/>
        <c:tickLblPos val="nextTo"/>
        <c:spPr>
          <a:ln>
            <a:solidFill>
              <a:srgbClr val="7F7F7F"/>
            </a:solidFill>
          </a:ln>
        </c:spPr>
        <c:crossAx val="457774624"/>
        <c:crosses val="autoZero"/>
        <c:auto val="1"/>
        <c:lblAlgn val="ctr"/>
        <c:lblOffset val="100"/>
        <c:noMultiLvlLbl val="0"/>
      </c:catAx>
      <c:valAx>
        <c:axId val="45777462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693122858541363"/>
              <c:y val="3.7631092463991767E-2"/>
            </c:manualLayout>
          </c:layout>
          <c:overlay val="0"/>
        </c:title>
        <c:numFmt formatCode="0.00%" sourceLinked="0"/>
        <c:majorTickMark val="out"/>
        <c:minorTickMark val="none"/>
        <c:tickLblPos val="nextTo"/>
        <c:spPr>
          <a:ln>
            <a:solidFill>
              <a:srgbClr val="7F7F7F"/>
            </a:solidFill>
          </a:ln>
        </c:spPr>
        <c:crossAx val="457774064"/>
        <c:crosses val="autoZero"/>
        <c:crossBetween val="between"/>
      </c:valAx>
      <c:valAx>
        <c:axId val="457770704"/>
        <c:scaling>
          <c:orientation val="minMax"/>
          <c:max val="50"/>
          <c:min val="0"/>
        </c:scaling>
        <c:delete val="1"/>
        <c:axPos val="r"/>
        <c:numFmt formatCode="General" sourceLinked="1"/>
        <c:majorTickMark val="out"/>
        <c:minorTickMark val="none"/>
        <c:tickLblPos val="nextTo"/>
        <c:crossAx val="457771824"/>
        <c:crosses val="max"/>
        <c:crossBetween val="midCat"/>
      </c:valAx>
      <c:valAx>
        <c:axId val="457771824"/>
        <c:scaling>
          <c:orientation val="minMax"/>
        </c:scaling>
        <c:delete val="1"/>
        <c:axPos val="b"/>
        <c:numFmt formatCode="0.00%" sourceLinked="1"/>
        <c:majorTickMark val="out"/>
        <c:minorTickMark val="none"/>
        <c:tickLblPos val="nextTo"/>
        <c:crossAx val="457770704"/>
        <c:crosses val="autoZero"/>
        <c:crossBetween val="midCat"/>
      </c:valAx>
      <c:spPr>
        <a:ln>
          <a:solidFill>
            <a:srgbClr val="7F7F7F"/>
          </a:solidFill>
        </a:ln>
      </c:spPr>
    </c:plotArea>
    <c:legend>
      <c:legendPos val="r"/>
      <c:layout>
        <c:manualLayout>
          <c:xMode val="edge"/>
          <c:yMode val="edge"/>
          <c:x val="0.17145488143811721"/>
          <c:y val="1.2118890544087395E-2"/>
          <c:w val="0.60314673880905922"/>
          <c:h val="3.2809622003214182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8611111111112"/>
          <c:y val="7.5251814399248551E-2"/>
          <c:w val="0.78336702898550725"/>
          <c:h val="0.88567627957818928"/>
        </c:manualLayout>
      </c:layout>
      <c:barChart>
        <c:barDir val="bar"/>
        <c:grouping val="clustered"/>
        <c:varyColors val="0"/>
        <c:ser>
          <c:idx val="0"/>
          <c:order val="0"/>
          <c:tx>
            <c:strRef>
              <c:f>地区別_件数及び割合!$O$5</c:f>
              <c:strCache>
                <c:ptCount val="1"/>
                <c:pt idx="0">
                  <c:v>高額レセプト医療費割合</c:v>
                </c:pt>
              </c:strCache>
            </c:strRef>
          </c:tx>
          <c:spPr>
            <a:solidFill>
              <a:srgbClr val="C2D79B"/>
            </a:solidFill>
            <a:ln>
              <a:noFill/>
            </a:ln>
          </c:spPr>
          <c:invertIfNegative val="0"/>
          <c:dLbls>
            <c:dLbl>
              <c:idx val="0"/>
              <c:layout>
                <c:manualLayout>
                  <c:x val="1.087860988742046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02-4378-A868-D13ED0ABCA3E}"/>
                </c:ext>
              </c:extLst>
            </c:dLbl>
            <c:dLbl>
              <c:idx val="1"/>
              <c:layout>
                <c:manualLayout>
                  <c:x val="6.21634850709740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02-4378-A868-D13ED0ABCA3E}"/>
                </c:ext>
              </c:extLst>
            </c:dLbl>
            <c:dLbl>
              <c:idx val="2"/>
              <c:layout>
                <c:manualLayout>
                  <c:x val="6.21634850709740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02-4378-A868-D13ED0ABCA3E}"/>
                </c:ext>
              </c:extLst>
            </c:dLbl>
            <c:dLbl>
              <c:idx val="3"/>
              <c:layout>
                <c:manualLayout>
                  <c:x val="6.21634850709740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02-4378-A868-D13ED0ABCA3E}"/>
                </c:ext>
              </c:extLst>
            </c:dLbl>
            <c:dLbl>
              <c:idx val="4"/>
              <c:layout>
                <c:manualLayout>
                  <c:x val="6.21634850709740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02-4378-A868-D13ED0ABCA3E}"/>
                </c:ext>
              </c:extLst>
            </c:dLbl>
            <c:dLbl>
              <c:idx val="5"/>
              <c:layout>
                <c:manualLayout>
                  <c:x val="1.401823299069995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32-4CAC-A0C7-2CF7E13344AC}"/>
                </c:ext>
              </c:extLst>
            </c:dLbl>
            <c:dLbl>
              <c:idx val="6"/>
              <c:layout>
                <c:manualLayout>
                  <c:x val="1.2495839451786589E-2"/>
                  <c:y val="1.04411174888717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FA-45A0-B212-D490872207BB}"/>
                </c:ext>
              </c:extLst>
            </c:dLbl>
            <c:dLbl>
              <c:idx val="7"/>
              <c:layout>
                <c:manualLayout>
                  <c:x val="1.1588717572197635E-2"/>
                  <c:y val="3.287505506571723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14-44C4-AF5B-C0D9B3CA0AFC}"/>
                </c:ext>
              </c:extLst>
            </c:dLbl>
            <c:dLbl>
              <c:idx val="10"/>
              <c:layout>
                <c:manualLayout>
                  <c:x val="3.56720477795517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32-4CAC-A0C7-2CF7E13344AC}"/>
                </c:ext>
              </c:extLst>
            </c:dLbl>
            <c:dLbl>
              <c:idx val="11"/>
              <c:layout>
                <c:manualLayout>
                  <c:x val="1.78360238897758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32-4CAC-A0C7-2CF7E13344AC}"/>
                </c:ext>
              </c:extLst>
            </c:dLbl>
            <c:dLbl>
              <c:idx val="13"/>
              <c:layout>
                <c:manualLayout>
                  <c:x val="2.3468452486547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32-4CAC-A0C7-2CF7E13344AC}"/>
                </c:ext>
              </c:extLst>
            </c:dLbl>
            <c:dLbl>
              <c:idx val="14"/>
              <c:layout>
                <c:manualLayout>
                  <c:x val="2.5345928685470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32-4CAC-A0C7-2CF7E13344AC}"/>
                </c:ext>
              </c:extLst>
            </c:dLbl>
            <c:dLbl>
              <c:idx val="17"/>
              <c:layout>
                <c:manualLayout>
                  <c:x val="2.4407190586009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32-4CAC-A0C7-2CF7E13344AC}"/>
                </c:ext>
              </c:extLst>
            </c:dLbl>
            <c:dLbl>
              <c:idx val="23"/>
              <c:layout>
                <c:manualLayout>
                  <c:x val="1.877476198923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32-4CAC-A0C7-2CF7E13344AC}"/>
                </c:ext>
              </c:extLst>
            </c:dLbl>
            <c:dLbl>
              <c:idx val="27"/>
              <c:layout>
                <c:manualLayout>
                  <c:x val="2.4407190586009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32-4CAC-A0C7-2CF7E13344AC}"/>
                </c:ext>
              </c:extLst>
            </c:dLbl>
            <c:dLbl>
              <c:idx val="28"/>
              <c:layout>
                <c:manualLayout>
                  <c:x val="1.877476198923777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32-4CAC-A0C7-2CF7E13344AC}"/>
                </c:ext>
              </c:extLst>
            </c:dLbl>
            <c:dLbl>
              <c:idx val="31"/>
              <c:layout>
                <c:manualLayout>
                  <c:x val="2.44071905860091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32-4CAC-A0C7-2CF7E13344AC}"/>
                </c:ext>
              </c:extLst>
            </c:dLbl>
            <c:dLbl>
              <c:idx val="32"/>
              <c:layout>
                <c:manualLayout>
                  <c:x val="2.34684524865472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32-4CAC-A0C7-2CF7E13344AC}"/>
                </c:ext>
              </c:extLst>
            </c:dLbl>
            <c:dLbl>
              <c:idx val="33"/>
              <c:layout>
                <c:manualLayout>
                  <c:x val="4.6936904973094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32-4CAC-A0C7-2CF7E13344AC}"/>
                </c:ext>
              </c:extLst>
            </c:dLbl>
            <c:dLbl>
              <c:idx val="34"/>
              <c:layout>
                <c:manualLayout>
                  <c:x val="1.2203595293004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732-4CAC-A0C7-2CF7E13344AC}"/>
                </c:ext>
              </c:extLst>
            </c:dLbl>
            <c:dLbl>
              <c:idx val="35"/>
              <c:layout>
                <c:manualLayout>
                  <c:x val="2.8162142983856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32-4CAC-A0C7-2CF7E13344AC}"/>
                </c:ext>
              </c:extLst>
            </c:dLbl>
            <c:dLbl>
              <c:idx val="37"/>
              <c:layout>
                <c:manualLayout>
                  <c:x val="1.6897285790313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32-4CAC-A0C7-2CF7E13344AC}"/>
                </c:ext>
              </c:extLst>
            </c:dLbl>
            <c:dLbl>
              <c:idx val="38"/>
              <c:layout>
                <c:manualLayout>
                  <c:x val="9.3873809946188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32-4CAC-A0C7-2CF7E13344AC}"/>
                </c:ext>
              </c:extLst>
            </c:dLbl>
            <c:dLbl>
              <c:idx val="42"/>
              <c:layout>
                <c:manualLayout>
                  <c:x val="-3.7549523978475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732-4CAC-A0C7-2CF7E13344AC}"/>
                </c:ext>
              </c:extLst>
            </c:dLbl>
            <c:dLbl>
              <c:idx val="44"/>
              <c:layout>
                <c:manualLayout>
                  <c:x val="1.68972857903139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732-4CAC-A0C7-2CF7E13344AC}"/>
                </c:ext>
              </c:extLst>
            </c:dLbl>
            <c:dLbl>
              <c:idx val="52"/>
              <c:layout>
                <c:manualLayout>
                  <c:x val="2.0652238188161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732-4CAC-A0C7-2CF7E13344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地区別_件数及び割合!$O$6:$O$13</c:f>
              <c:strCache>
                <c:ptCount val="8"/>
                <c:pt idx="0">
                  <c:v>泉州医療圏</c:v>
                </c:pt>
                <c:pt idx="1">
                  <c:v>堺市医療圏</c:v>
                </c:pt>
                <c:pt idx="2">
                  <c:v>三島医療圏</c:v>
                </c:pt>
                <c:pt idx="3">
                  <c:v>豊能医療圏</c:v>
                </c:pt>
                <c:pt idx="4">
                  <c:v>北河内医療圏</c:v>
                </c:pt>
                <c:pt idx="5">
                  <c:v>大阪市医療圏</c:v>
                </c:pt>
                <c:pt idx="6">
                  <c:v>南河内医療圏</c:v>
                </c:pt>
                <c:pt idx="7">
                  <c:v>中河内医療圏</c:v>
                </c:pt>
              </c:strCache>
            </c:strRef>
          </c:cat>
          <c:val>
            <c:numRef>
              <c:f>地区別_件数及び割合!$P$6:$P$13</c:f>
              <c:numCache>
                <c:formatCode>0.0%</c:formatCode>
                <c:ptCount val="8"/>
                <c:pt idx="0">
                  <c:v>0.44860301267848507</c:v>
                </c:pt>
                <c:pt idx="1">
                  <c:v>0.44829307909232602</c:v>
                </c:pt>
                <c:pt idx="2">
                  <c:v>0.43896701292583029</c:v>
                </c:pt>
                <c:pt idx="3">
                  <c:v>0.43859068498364934</c:v>
                </c:pt>
                <c:pt idx="4">
                  <c:v>0.43604171675505993</c:v>
                </c:pt>
                <c:pt idx="5">
                  <c:v>0.42794265957239047</c:v>
                </c:pt>
                <c:pt idx="6">
                  <c:v>0.42739948788958398</c:v>
                </c:pt>
                <c:pt idx="7">
                  <c:v>0.42541033628176939</c:v>
                </c:pt>
              </c:numCache>
            </c:numRef>
          </c:val>
          <c:extLst>
            <c:ext xmlns:c16="http://schemas.microsoft.com/office/drawing/2014/chart" uri="{C3380CC4-5D6E-409C-BE32-E72D297353CC}">
              <c16:uniqueId val="{00000013-2732-4CAC-A0C7-2CF7E13344AC}"/>
            </c:ext>
          </c:extLst>
        </c:ser>
        <c:dLbls>
          <c:showLegendKey val="0"/>
          <c:showVal val="0"/>
          <c:showCatName val="0"/>
          <c:showSerName val="0"/>
          <c:showPercent val="0"/>
          <c:showBubbleSize val="0"/>
        </c:dLbls>
        <c:gapWidth val="150"/>
        <c:axId val="457792544"/>
        <c:axId val="45776734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412359275575135"/>
                  <c:y val="-0.8686381976594650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2732-4CAC-A0C7-2CF7E13344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地区別_件数及び割合!$S$6:$S$13</c:f>
              <c:numCache>
                <c:formatCode>0.0%</c:formatCode>
                <c:ptCount val="8"/>
                <c:pt idx="0">
                  <c:v>0.43519795457609484</c:v>
                </c:pt>
                <c:pt idx="1">
                  <c:v>0.43519795457609484</c:v>
                </c:pt>
                <c:pt idx="2">
                  <c:v>0.43519795457609484</c:v>
                </c:pt>
                <c:pt idx="3">
                  <c:v>0.43519795457609484</c:v>
                </c:pt>
                <c:pt idx="4">
                  <c:v>0.43519795457609484</c:v>
                </c:pt>
                <c:pt idx="5">
                  <c:v>0.43519795457609484</c:v>
                </c:pt>
                <c:pt idx="6">
                  <c:v>0.43519795457609484</c:v>
                </c:pt>
                <c:pt idx="7">
                  <c:v>0.43519795457609484</c:v>
                </c:pt>
              </c:numCache>
            </c:numRef>
          </c:xVal>
          <c:yVal>
            <c:numRef>
              <c:f>地区別_件数及び割合!$T$6:$T$13</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5-2732-4CAC-A0C7-2CF7E13344AC}"/>
            </c:ext>
          </c:extLst>
        </c:ser>
        <c:dLbls>
          <c:showLegendKey val="0"/>
          <c:showVal val="0"/>
          <c:showCatName val="0"/>
          <c:showSerName val="0"/>
          <c:showPercent val="0"/>
          <c:showBubbleSize val="0"/>
        </c:dLbls>
        <c:axId val="375357792"/>
        <c:axId val="375371232"/>
      </c:scatterChart>
      <c:catAx>
        <c:axId val="457792544"/>
        <c:scaling>
          <c:orientation val="maxMin"/>
        </c:scaling>
        <c:delete val="0"/>
        <c:axPos val="l"/>
        <c:numFmt formatCode="General" sourceLinked="0"/>
        <c:majorTickMark val="none"/>
        <c:minorTickMark val="none"/>
        <c:tickLblPos val="nextTo"/>
        <c:spPr>
          <a:ln>
            <a:solidFill>
              <a:srgbClr val="7F7F7F"/>
            </a:solidFill>
          </a:ln>
        </c:spPr>
        <c:crossAx val="457767344"/>
        <c:crosses val="autoZero"/>
        <c:auto val="1"/>
        <c:lblAlgn val="ctr"/>
        <c:lblOffset val="100"/>
        <c:noMultiLvlLbl val="0"/>
      </c:catAx>
      <c:valAx>
        <c:axId val="457767344"/>
        <c:scaling>
          <c:orientation val="minMax"/>
          <c:max val="0.5"/>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91775362318838"/>
              <c:y val="3.7631111111111115E-2"/>
            </c:manualLayout>
          </c:layout>
          <c:overlay val="0"/>
        </c:title>
        <c:numFmt formatCode="0.0%" sourceLinked="1"/>
        <c:majorTickMark val="out"/>
        <c:minorTickMark val="none"/>
        <c:tickLblPos val="nextTo"/>
        <c:spPr>
          <a:ln>
            <a:solidFill>
              <a:srgbClr val="7F7F7F"/>
            </a:solidFill>
          </a:ln>
        </c:spPr>
        <c:crossAx val="457792544"/>
        <c:crosses val="autoZero"/>
        <c:crossBetween val="between"/>
      </c:valAx>
      <c:valAx>
        <c:axId val="375371232"/>
        <c:scaling>
          <c:orientation val="minMax"/>
          <c:max val="50"/>
          <c:min val="0"/>
        </c:scaling>
        <c:delete val="1"/>
        <c:axPos val="r"/>
        <c:numFmt formatCode="General" sourceLinked="1"/>
        <c:majorTickMark val="out"/>
        <c:minorTickMark val="none"/>
        <c:tickLblPos val="nextTo"/>
        <c:crossAx val="375357792"/>
        <c:crosses val="max"/>
        <c:crossBetween val="midCat"/>
      </c:valAx>
      <c:valAx>
        <c:axId val="375357792"/>
        <c:scaling>
          <c:orientation val="minMax"/>
        </c:scaling>
        <c:delete val="1"/>
        <c:axPos val="b"/>
        <c:numFmt formatCode="0.0%" sourceLinked="1"/>
        <c:majorTickMark val="out"/>
        <c:minorTickMark val="none"/>
        <c:tickLblPos val="nextTo"/>
        <c:crossAx val="375371232"/>
        <c:crosses val="autoZero"/>
        <c:crossBetween val="midCat"/>
      </c:valAx>
      <c:spPr>
        <a:ln>
          <a:solidFill>
            <a:srgbClr val="7F7F7F"/>
          </a:solidFill>
        </a:ln>
      </c:spPr>
    </c:plotArea>
    <c:legend>
      <c:legendPos val="r"/>
      <c:layout>
        <c:manualLayout>
          <c:xMode val="edge"/>
          <c:yMode val="edge"/>
          <c:x val="0.17145488143811721"/>
          <c:y val="1.2118890544087395E-2"/>
          <c:w val="0.60314673880905922"/>
          <c:h val="3.2809622003214182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3.6127753303964755E-2"/>
          <c:y val="5.7663966049382717E-2"/>
          <c:w val="0.91205971610376901"/>
          <c:h val="0.92118553883744858"/>
        </c:manualLayout>
      </c:layout>
      <c:barChart>
        <c:barDir val="bar"/>
        <c:grouping val="clustered"/>
        <c:varyColors val="0"/>
        <c:ser>
          <c:idx val="0"/>
          <c:order val="0"/>
          <c:tx>
            <c:strRef>
              <c:f>市区町村別_件数及び割合!$L$4</c:f>
              <c:strCache>
                <c:ptCount val="1"/>
                <c:pt idx="0">
                  <c:v>高額レセプト件数割合</c:v>
                </c:pt>
              </c:strCache>
            </c:strRef>
          </c:tx>
          <c:spPr>
            <a:solidFill>
              <a:schemeClr val="accent4">
                <a:lumMod val="60000"/>
                <a:lumOff val="40000"/>
              </a:schemeClr>
            </a:solidFill>
            <a:ln>
              <a:noFill/>
            </a:ln>
          </c:spPr>
          <c:invertIfNegative val="0"/>
          <c:dLbls>
            <c:dLbl>
              <c:idx val="1"/>
              <c:layout>
                <c:manualLayout>
                  <c:x val="1.55408712677423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048-46A6-ACA9-CA6F89FAF354}"/>
                </c:ext>
              </c:extLst>
            </c:dLbl>
            <c:dLbl>
              <c:idx val="5"/>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48-46A6-ACA9-CA6F89FAF354}"/>
                </c:ext>
              </c:extLst>
            </c:dLbl>
            <c:dLbl>
              <c:idx val="11"/>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48-46A6-ACA9-CA6F89FAF354}"/>
                </c:ext>
              </c:extLst>
            </c:dLbl>
            <c:dLbl>
              <c:idx val="16"/>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48-46A6-ACA9-CA6F89FAF354}"/>
                </c:ext>
              </c:extLst>
            </c:dLbl>
            <c:dLbl>
              <c:idx val="28"/>
              <c:layout>
                <c:manualLayout>
                  <c:x val="1.55408712677423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48-46A6-ACA9-CA6F89FAF354}"/>
                </c:ext>
              </c:extLst>
            </c:dLbl>
            <c:dLbl>
              <c:idx val="29"/>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48-46A6-ACA9-CA6F89FAF354}"/>
                </c:ext>
              </c:extLst>
            </c:dLbl>
            <c:dLbl>
              <c:idx val="30"/>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48-46A6-ACA9-CA6F89FAF354}"/>
                </c:ext>
              </c:extLst>
            </c:dLbl>
            <c:dLbl>
              <c:idx val="31"/>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48-46A6-ACA9-CA6F89FAF354}"/>
                </c:ext>
              </c:extLst>
            </c:dLbl>
            <c:dLbl>
              <c:idx val="3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48-46A6-ACA9-CA6F89FAF354}"/>
                </c:ext>
              </c:extLst>
            </c:dLbl>
            <c:dLbl>
              <c:idx val="33"/>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48-46A6-ACA9-CA6F89FAF354}"/>
                </c:ext>
              </c:extLst>
            </c:dLbl>
            <c:dLbl>
              <c:idx val="34"/>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48-46A6-ACA9-CA6F89FAF354}"/>
                </c:ext>
              </c:extLst>
            </c:dLbl>
            <c:dLbl>
              <c:idx val="35"/>
              <c:layout>
                <c:manualLayout>
                  <c:x val="3.10817425354858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48-46A6-ACA9-CA6F89FAF354}"/>
                </c:ext>
              </c:extLst>
            </c:dLbl>
            <c:dLbl>
              <c:idx val="36"/>
              <c:layout>
                <c:manualLayout>
                  <c:x val="3.10817425354858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48-46A6-ACA9-CA6F89FAF354}"/>
                </c:ext>
              </c:extLst>
            </c:dLbl>
            <c:dLbl>
              <c:idx val="37"/>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48-46A6-ACA9-CA6F89FAF354}"/>
                </c:ext>
              </c:extLst>
            </c:dLbl>
            <c:dLbl>
              <c:idx val="38"/>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48-46A6-ACA9-CA6F89FAF354}"/>
                </c:ext>
              </c:extLst>
            </c:dLbl>
            <c:dLbl>
              <c:idx val="39"/>
              <c:layout>
                <c:manualLayout>
                  <c:x val="6.21634850709729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48-46A6-ACA9-CA6F89FAF354}"/>
                </c:ext>
              </c:extLst>
            </c:dLbl>
            <c:dLbl>
              <c:idx val="40"/>
              <c:layout>
                <c:manualLayout>
                  <c:x val="6.21634850709729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48-46A6-ACA9-CA6F89FAF354}"/>
                </c:ext>
              </c:extLst>
            </c:dLbl>
            <c:dLbl>
              <c:idx val="41"/>
              <c:layout>
                <c:manualLayout>
                  <c:x val="6.2163485070972921E-3"/>
                  <c:y val="1.607510288065843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48-46A6-ACA9-CA6F89FAF354}"/>
                </c:ext>
              </c:extLst>
            </c:dLbl>
            <c:dLbl>
              <c:idx val="42"/>
              <c:layout>
                <c:manualLayout>
                  <c:x val="6.3781204111600584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A6-4788-99EA-F78FD905B70F}"/>
                </c:ext>
              </c:extLst>
            </c:dLbl>
            <c:dLbl>
              <c:idx val="43"/>
              <c:layout>
                <c:manualLayout>
                  <c:x val="7.9322075379342962E-3"/>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A6-4788-99EA-F78FD905B70F}"/>
                </c:ext>
              </c:extLst>
            </c:dLbl>
            <c:dLbl>
              <c:idx val="44"/>
              <c:layout>
                <c:manualLayout>
                  <c:x val="1.1046867351933318E-2"/>
                  <c:y val="1.530864046221470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A6-4788-99EA-F78FD905B70F}"/>
                </c:ext>
              </c:extLst>
            </c:dLbl>
            <c:dLbl>
              <c:idx val="45"/>
              <c:layout>
                <c:manualLayout>
                  <c:x val="1.1206436612824278E-2"/>
                  <c:y val="8.068222956950463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A6-4788-99EA-F78FD905B70F}"/>
                </c:ext>
              </c:extLst>
            </c:dLbl>
            <c:dLbl>
              <c:idx val="46"/>
              <c:layout>
                <c:manualLayout>
                  <c:x val="9.8163240332843852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A6-4788-99EA-F78FD905B70F}"/>
                </c:ext>
              </c:extLst>
            </c:dLbl>
            <c:dLbl>
              <c:idx val="47"/>
              <c:layout>
                <c:manualLayout>
                  <c:x val="9.8163054634860785E-3"/>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A6-4788-99EA-F78FD905B70F}"/>
                </c:ext>
              </c:extLst>
            </c:dLbl>
            <c:dLbl>
              <c:idx val="48"/>
              <c:layout>
                <c:manualLayout>
                  <c:x val="8.5855359765051389E-3"/>
                  <c:y val="3.28750550657172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A6-4788-99EA-F78FD905B70F}"/>
                </c:ext>
              </c:extLst>
            </c:dLbl>
            <c:dLbl>
              <c:idx val="49"/>
              <c:layout>
                <c:manualLayout>
                  <c:x val="1.169371023005384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A6-4788-99EA-F78FD905B70F}"/>
                </c:ext>
              </c:extLst>
            </c:dLbl>
            <c:dLbl>
              <c:idx val="50"/>
              <c:layout>
                <c:manualLayout>
                  <c:x val="1.1695912873225649E-2"/>
                  <c:y val="1.61364459289291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A6-4788-99EA-F78FD905B70F}"/>
                </c:ext>
              </c:extLst>
            </c:dLbl>
            <c:dLbl>
              <c:idx val="51"/>
              <c:layout>
                <c:manualLayout>
                  <c:x val="1.2174620655898189E-2"/>
                  <c:y val="8.875045252645510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A6-4788-99EA-F78FD905B70F}"/>
                </c:ext>
              </c:extLst>
            </c:dLbl>
            <c:dLbl>
              <c:idx val="52"/>
              <c:layout>
                <c:manualLayout>
                  <c:x val="1.3728707782672541E-2"/>
                  <c:y val="1.61364459289291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A6-4788-99EA-F78FD905B70F}"/>
                </c:ext>
              </c:extLst>
            </c:dLbl>
            <c:dLbl>
              <c:idx val="53"/>
              <c:layout>
                <c:manualLayout>
                  <c:x val="1.544664708761625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A6-4788-99EA-F78FD905B70F}"/>
                </c:ext>
              </c:extLst>
            </c:dLbl>
            <c:dLbl>
              <c:idx val="54"/>
              <c:layout>
                <c:manualLayout>
                  <c:x val="1.5444444444444445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A6-4788-99EA-F78FD905B70F}"/>
                </c:ext>
              </c:extLst>
            </c:dLbl>
            <c:dLbl>
              <c:idx val="55"/>
              <c:layout>
                <c:manualLayout>
                  <c:x val="1.5444444444444445E-2"/>
                  <c:y val="8.068222956950463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A6-4788-99EA-F78FD905B70F}"/>
                </c:ext>
              </c:extLst>
            </c:dLbl>
            <c:dLbl>
              <c:idx val="56"/>
              <c:layout>
                <c:manualLayout>
                  <c:x val="1.4054331864904552E-2"/>
                  <c:y val="4.840933774170278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A6-4788-99EA-F78FD905B70F}"/>
                </c:ext>
              </c:extLst>
            </c:dLbl>
            <c:dLbl>
              <c:idx val="57"/>
              <c:layout>
                <c:manualLayout>
                  <c:x val="1.5773861967694452E-2"/>
                  <c:y val="2.420466887085139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A6-4788-99EA-F78FD905B70F}"/>
                </c:ext>
              </c:extLst>
            </c:dLbl>
            <c:dLbl>
              <c:idx val="58"/>
              <c:layout>
                <c:manualLayout>
                  <c:x val="1.7487518355359652E-2"/>
                  <c:y val="2.420466887085139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A6-4788-99EA-F78FD905B70F}"/>
                </c:ext>
              </c:extLst>
            </c:dLbl>
            <c:dLbl>
              <c:idx val="59"/>
              <c:layout>
                <c:manualLayout>
                  <c:x val="1.9045888399412628E-2"/>
                  <c:y val="8.306897324838478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A6-4788-99EA-F78FD905B70F}"/>
                </c:ext>
              </c:extLst>
            </c:dLbl>
            <c:dLbl>
              <c:idx val="60"/>
              <c:layout>
                <c:manualLayout>
                  <c:x val="2.2315834557023986E-2"/>
                  <c:y val="2.492069197451543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A6-4788-99EA-F78FD905B70F}"/>
                </c:ext>
              </c:extLst>
            </c:dLbl>
            <c:dLbl>
              <c:idx val="61"/>
              <c:layout>
                <c:manualLayout>
                  <c:x val="2.6978095937346926E-2"/>
                  <c:y val="1.66137946496769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A6-4788-99EA-F78FD905B70F}"/>
                </c:ext>
              </c:extLst>
            </c:dLbl>
            <c:dLbl>
              <c:idx val="62"/>
              <c:layout>
                <c:manualLayout>
                  <c:x val="2.5820729319627998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A6-4788-99EA-F78FD905B70F}"/>
                </c:ext>
              </c:extLst>
            </c:dLbl>
            <c:dLbl>
              <c:idx val="63"/>
              <c:layout>
                <c:manualLayout>
                  <c:x val="2.5982378854625437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EA6-4788-99EA-F78FD905B70F}"/>
                </c:ext>
              </c:extLst>
            </c:dLbl>
            <c:dLbl>
              <c:idx val="64"/>
              <c:layout>
                <c:manualLayout>
                  <c:x val="2.92567302985804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A6-4788-99EA-F78FD905B70F}"/>
                </c:ext>
              </c:extLst>
            </c:dLbl>
            <c:dLbl>
              <c:idx val="65"/>
              <c:layout>
                <c:manualLayout>
                  <c:x val="3.392559960841887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A6-4788-99EA-F78FD905B70F}"/>
                </c:ext>
              </c:extLst>
            </c:dLbl>
            <c:dLbl>
              <c:idx val="66"/>
              <c:layout>
                <c:manualLayout>
                  <c:x val="3.7033773861967698E-2"/>
                  <c:y val="2.46562912992879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A6-4788-99EA-F78FD905B70F}"/>
                </c:ext>
              </c:extLst>
            </c:dLbl>
            <c:dLbl>
              <c:idx val="67"/>
              <c:layout>
                <c:manualLayout>
                  <c:x val="3.8592143906020442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A6-4788-99EA-F78FD905B70F}"/>
                </c:ext>
              </c:extLst>
            </c:dLbl>
            <c:dLbl>
              <c:idx val="68"/>
              <c:layout>
                <c:manualLayout>
                  <c:x val="1.6175966715613152E-3"/>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CA-41B6-824B-B0E071AE351E}"/>
                </c:ext>
              </c:extLst>
            </c:dLbl>
            <c:dLbl>
              <c:idx val="69"/>
              <c:layout>
                <c:manualLayout>
                  <c:x val="1.6242046010768478E-3"/>
                  <c:y val="8.068222971978700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CA-41B6-824B-B0E071AE351E}"/>
                </c:ext>
              </c:extLst>
            </c:dLbl>
            <c:dLbl>
              <c:idx val="70"/>
              <c:layout>
                <c:manualLayout>
                  <c:x val="-1.4796867351933431E-3"/>
                  <c:y val="8.068222956950463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CA-41B6-824B-B0E071AE351E}"/>
                </c:ext>
              </c:extLst>
            </c:dLbl>
            <c:dLbl>
              <c:idx val="71"/>
              <c:layout>
                <c:manualLayout>
                  <c:x val="-3.10817425354875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48-46A6-ACA9-CA6F89FAF354}"/>
                </c:ext>
              </c:extLst>
            </c:dLbl>
            <c:dLbl>
              <c:idx val="7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48-46A6-ACA9-CA6F89FAF354}"/>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市区町村別_件数及び割合!$L$6:$L$79</c:f>
              <c:strCache>
                <c:ptCount val="74"/>
                <c:pt idx="0">
                  <c:v>能勢町</c:v>
                </c:pt>
                <c:pt idx="1">
                  <c:v>千早赤阪村</c:v>
                </c:pt>
                <c:pt idx="2">
                  <c:v>岸和田市</c:v>
                </c:pt>
                <c:pt idx="3">
                  <c:v>岬町</c:v>
                </c:pt>
                <c:pt idx="4">
                  <c:v>泉南市</c:v>
                </c:pt>
                <c:pt idx="5">
                  <c:v>貝塚市</c:v>
                </c:pt>
                <c:pt idx="6">
                  <c:v>堺市美原区</c:v>
                </c:pt>
                <c:pt idx="7">
                  <c:v>和泉市</c:v>
                </c:pt>
                <c:pt idx="8">
                  <c:v>大正区</c:v>
                </c:pt>
                <c:pt idx="9">
                  <c:v>此花区</c:v>
                </c:pt>
                <c:pt idx="10">
                  <c:v>堺市中区</c:v>
                </c:pt>
                <c:pt idx="11">
                  <c:v>高石市</c:v>
                </c:pt>
                <c:pt idx="12">
                  <c:v>堺市堺区</c:v>
                </c:pt>
                <c:pt idx="13">
                  <c:v>阪南市</c:v>
                </c:pt>
                <c:pt idx="14">
                  <c:v>大阪狭山市</c:v>
                </c:pt>
                <c:pt idx="15">
                  <c:v>堺市北区</c:v>
                </c:pt>
                <c:pt idx="16">
                  <c:v>忠岡町</c:v>
                </c:pt>
                <c:pt idx="17">
                  <c:v>堺市</c:v>
                </c:pt>
                <c:pt idx="18">
                  <c:v>堺市東区</c:v>
                </c:pt>
                <c:pt idx="19">
                  <c:v>富田林市</c:v>
                </c:pt>
                <c:pt idx="20">
                  <c:v>泉佐野市</c:v>
                </c:pt>
                <c:pt idx="21">
                  <c:v>太子町</c:v>
                </c:pt>
                <c:pt idx="22">
                  <c:v>田尻町</c:v>
                </c:pt>
                <c:pt idx="23">
                  <c:v>大東市</c:v>
                </c:pt>
                <c:pt idx="24">
                  <c:v>堺市南区</c:v>
                </c:pt>
                <c:pt idx="25">
                  <c:v>茨木市</c:v>
                </c:pt>
                <c:pt idx="26">
                  <c:v>四條畷市</c:v>
                </c:pt>
                <c:pt idx="27">
                  <c:v>島本町</c:v>
                </c:pt>
                <c:pt idx="28">
                  <c:v>浪速区</c:v>
                </c:pt>
                <c:pt idx="29">
                  <c:v>堺市西区</c:v>
                </c:pt>
                <c:pt idx="30">
                  <c:v>港区</c:v>
                </c:pt>
                <c:pt idx="31">
                  <c:v>熊取町</c:v>
                </c:pt>
                <c:pt idx="32">
                  <c:v>西成区</c:v>
                </c:pt>
                <c:pt idx="33">
                  <c:v>福島区</c:v>
                </c:pt>
                <c:pt idx="34">
                  <c:v>生野区</c:v>
                </c:pt>
                <c:pt idx="35">
                  <c:v>東成区</c:v>
                </c:pt>
                <c:pt idx="36">
                  <c:v>中央区</c:v>
                </c:pt>
                <c:pt idx="37">
                  <c:v>門真市</c:v>
                </c:pt>
                <c:pt idx="38">
                  <c:v>箕面市</c:v>
                </c:pt>
                <c:pt idx="39">
                  <c:v>旭区</c:v>
                </c:pt>
                <c:pt idx="40">
                  <c:v>西淀川区</c:v>
                </c:pt>
                <c:pt idx="41">
                  <c:v>城東区</c:v>
                </c:pt>
                <c:pt idx="42">
                  <c:v>大阪市</c:v>
                </c:pt>
                <c:pt idx="43">
                  <c:v>寝屋川市</c:v>
                </c:pt>
                <c:pt idx="44">
                  <c:v>西区</c:v>
                </c:pt>
                <c:pt idx="45">
                  <c:v>東淀川区</c:v>
                </c:pt>
                <c:pt idx="46">
                  <c:v>淀川区</c:v>
                </c:pt>
                <c:pt idx="47">
                  <c:v>河南町</c:v>
                </c:pt>
                <c:pt idx="48">
                  <c:v>東住吉区</c:v>
                </c:pt>
                <c:pt idx="49">
                  <c:v>枚方市</c:v>
                </c:pt>
                <c:pt idx="50">
                  <c:v>河内長野市</c:v>
                </c:pt>
                <c:pt idx="51">
                  <c:v>東大阪市</c:v>
                </c:pt>
                <c:pt idx="52">
                  <c:v>羽曳野市</c:v>
                </c:pt>
                <c:pt idx="53">
                  <c:v>住之江区</c:v>
                </c:pt>
                <c:pt idx="54">
                  <c:v>平野区</c:v>
                </c:pt>
                <c:pt idx="55">
                  <c:v>池田市</c:v>
                </c:pt>
                <c:pt idx="56">
                  <c:v>守口市</c:v>
                </c:pt>
                <c:pt idx="57">
                  <c:v>鶴見区</c:v>
                </c:pt>
                <c:pt idx="58">
                  <c:v>摂津市</c:v>
                </c:pt>
                <c:pt idx="59">
                  <c:v>北区</c:v>
                </c:pt>
                <c:pt idx="60">
                  <c:v>泉大津市</c:v>
                </c:pt>
                <c:pt idx="61">
                  <c:v>住吉区</c:v>
                </c:pt>
                <c:pt idx="62">
                  <c:v>高槻市</c:v>
                </c:pt>
                <c:pt idx="63">
                  <c:v>都島区</c:v>
                </c:pt>
                <c:pt idx="64">
                  <c:v>交野市</c:v>
                </c:pt>
                <c:pt idx="65">
                  <c:v>天王寺区</c:v>
                </c:pt>
                <c:pt idx="66">
                  <c:v>豊中市</c:v>
                </c:pt>
                <c:pt idx="67">
                  <c:v>吹田市</c:v>
                </c:pt>
                <c:pt idx="68">
                  <c:v>藤井寺市</c:v>
                </c:pt>
                <c:pt idx="69">
                  <c:v>豊能町</c:v>
                </c:pt>
                <c:pt idx="70">
                  <c:v>阿倍野区</c:v>
                </c:pt>
                <c:pt idx="71">
                  <c:v>松原市</c:v>
                </c:pt>
                <c:pt idx="72">
                  <c:v>八尾市</c:v>
                </c:pt>
                <c:pt idx="73">
                  <c:v>柏原市</c:v>
                </c:pt>
              </c:strCache>
            </c:strRef>
          </c:cat>
          <c:val>
            <c:numRef>
              <c:f>市区町村別_件数及び割合!$N$6:$N$79</c:f>
              <c:numCache>
                <c:formatCode>0.00%</c:formatCode>
                <c:ptCount val="74"/>
                <c:pt idx="0">
                  <c:v>2.6800000000000001E-2</c:v>
                </c:pt>
                <c:pt idx="1">
                  <c:v>2.1100000000000001E-2</c:v>
                </c:pt>
                <c:pt idx="2">
                  <c:v>2.1000000000000001E-2</c:v>
                </c:pt>
                <c:pt idx="3">
                  <c:v>0.02</c:v>
                </c:pt>
                <c:pt idx="4">
                  <c:v>1.9199999999999998E-2</c:v>
                </c:pt>
                <c:pt idx="5">
                  <c:v>1.8599999999999998E-2</c:v>
                </c:pt>
                <c:pt idx="6">
                  <c:v>1.8499999999999999E-2</c:v>
                </c:pt>
                <c:pt idx="7">
                  <c:v>1.83E-2</c:v>
                </c:pt>
                <c:pt idx="8">
                  <c:v>1.8200000000000001E-2</c:v>
                </c:pt>
                <c:pt idx="9">
                  <c:v>1.8100000000000002E-2</c:v>
                </c:pt>
                <c:pt idx="10">
                  <c:v>1.7999999999999999E-2</c:v>
                </c:pt>
                <c:pt idx="11">
                  <c:v>1.77E-2</c:v>
                </c:pt>
                <c:pt idx="12">
                  <c:v>1.77E-2</c:v>
                </c:pt>
                <c:pt idx="13">
                  <c:v>1.77E-2</c:v>
                </c:pt>
                <c:pt idx="14">
                  <c:v>1.7600000000000001E-2</c:v>
                </c:pt>
                <c:pt idx="15">
                  <c:v>1.7399999999999999E-2</c:v>
                </c:pt>
                <c:pt idx="16">
                  <c:v>1.7100000000000001E-2</c:v>
                </c:pt>
                <c:pt idx="17">
                  <c:v>1.7000000000000001E-2</c:v>
                </c:pt>
                <c:pt idx="18">
                  <c:v>1.7000000000000001E-2</c:v>
                </c:pt>
                <c:pt idx="19">
                  <c:v>1.67E-2</c:v>
                </c:pt>
                <c:pt idx="20">
                  <c:v>1.66E-2</c:v>
                </c:pt>
                <c:pt idx="21">
                  <c:v>1.6500000000000001E-2</c:v>
                </c:pt>
                <c:pt idx="22">
                  <c:v>1.6500000000000001E-2</c:v>
                </c:pt>
                <c:pt idx="23">
                  <c:v>1.6400000000000001E-2</c:v>
                </c:pt>
                <c:pt idx="24">
                  <c:v>1.6299999999999999E-2</c:v>
                </c:pt>
                <c:pt idx="25">
                  <c:v>1.6199999999999999E-2</c:v>
                </c:pt>
                <c:pt idx="26">
                  <c:v>1.6199999999999999E-2</c:v>
                </c:pt>
                <c:pt idx="27">
                  <c:v>1.61E-2</c:v>
                </c:pt>
                <c:pt idx="28">
                  <c:v>1.5900000000000001E-2</c:v>
                </c:pt>
                <c:pt idx="29">
                  <c:v>1.5800000000000002E-2</c:v>
                </c:pt>
                <c:pt idx="30">
                  <c:v>1.5699999999999999E-2</c:v>
                </c:pt>
                <c:pt idx="31">
                  <c:v>1.5699999999999999E-2</c:v>
                </c:pt>
                <c:pt idx="32">
                  <c:v>1.55E-2</c:v>
                </c:pt>
                <c:pt idx="33">
                  <c:v>1.55E-2</c:v>
                </c:pt>
                <c:pt idx="34">
                  <c:v>1.54E-2</c:v>
                </c:pt>
                <c:pt idx="35">
                  <c:v>1.5299999999999999E-2</c:v>
                </c:pt>
                <c:pt idx="36">
                  <c:v>1.5299999999999999E-2</c:v>
                </c:pt>
                <c:pt idx="37">
                  <c:v>1.52E-2</c:v>
                </c:pt>
                <c:pt idx="38">
                  <c:v>1.52E-2</c:v>
                </c:pt>
                <c:pt idx="39">
                  <c:v>1.5100000000000001E-2</c:v>
                </c:pt>
                <c:pt idx="40">
                  <c:v>1.5100000000000001E-2</c:v>
                </c:pt>
                <c:pt idx="41">
                  <c:v>1.5100000000000001E-2</c:v>
                </c:pt>
                <c:pt idx="42">
                  <c:v>1.5100000000000001E-2</c:v>
                </c:pt>
                <c:pt idx="43">
                  <c:v>1.5100000000000001E-2</c:v>
                </c:pt>
                <c:pt idx="44">
                  <c:v>1.4999999999999999E-2</c:v>
                </c:pt>
                <c:pt idx="45">
                  <c:v>1.4999999999999999E-2</c:v>
                </c:pt>
                <c:pt idx="46">
                  <c:v>1.4999999999999999E-2</c:v>
                </c:pt>
                <c:pt idx="47">
                  <c:v>1.4999999999999999E-2</c:v>
                </c:pt>
                <c:pt idx="48">
                  <c:v>1.4999999999999999E-2</c:v>
                </c:pt>
                <c:pt idx="49">
                  <c:v>1.49E-2</c:v>
                </c:pt>
                <c:pt idx="50">
                  <c:v>1.49E-2</c:v>
                </c:pt>
                <c:pt idx="51">
                  <c:v>1.49E-2</c:v>
                </c:pt>
                <c:pt idx="52">
                  <c:v>1.49E-2</c:v>
                </c:pt>
                <c:pt idx="53">
                  <c:v>1.4800000000000001E-2</c:v>
                </c:pt>
                <c:pt idx="54">
                  <c:v>1.4800000000000001E-2</c:v>
                </c:pt>
                <c:pt idx="55">
                  <c:v>1.4800000000000001E-2</c:v>
                </c:pt>
                <c:pt idx="56">
                  <c:v>1.4800000000000001E-2</c:v>
                </c:pt>
                <c:pt idx="57">
                  <c:v>1.4800000000000001E-2</c:v>
                </c:pt>
                <c:pt idx="58">
                  <c:v>1.47E-2</c:v>
                </c:pt>
                <c:pt idx="59">
                  <c:v>1.46E-2</c:v>
                </c:pt>
                <c:pt idx="60">
                  <c:v>1.4500000000000001E-2</c:v>
                </c:pt>
                <c:pt idx="61">
                  <c:v>1.43E-2</c:v>
                </c:pt>
                <c:pt idx="62">
                  <c:v>1.43E-2</c:v>
                </c:pt>
                <c:pt idx="63">
                  <c:v>1.43E-2</c:v>
                </c:pt>
                <c:pt idx="64">
                  <c:v>1.4200000000000001E-2</c:v>
                </c:pt>
                <c:pt idx="65">
                  <c:v>1.4E-2</c:v>
                </c:pt>
                <c:pt idx="66">
                  <c:v>1.3899999999999999E-2</c:v>
                </c:pt>
                <c:pt idx="67">
                  <c:v>1.38E-2</c:v>
                </c:pt>
                <c:pt idx="68">
                  <c:v>1.35E-2</c:v>
                </c:pt>
                <c:pt idx="69">
                  <c:v>1.35E-2</c:v>
                </c:pt>
                <c:pt idx="70">
                  <c:v>1.3299999999999999E-2</c:v>
                </c:pt>
                <c:pt idx="71">
                  <c:v>1.3100000000000001E-2</c:v>
                </c:pt>
                <c:pt idx="72">
                  <c:v>1.2999999999999999E-2</c:v>
                </c:pt>
                <c:pt idx="73">
                  <c:v>1.1900000000000001E-2</c:v>
                </c:pt>
              </c:numCache>
            </c:numRef>
          </c:val>
          <c:extLst>
            <c:ext xmlns:c16="http://schemas.microsoft.com/office/drawing/2014/chart" uri="{C3380CC4-5D6E-409C-BE32-E72D297353CC}">
              <c16:uniqueId val="{00000000-49D9-4C94-99AB-CADF8FAC16F8}"/>
            </c:ext>
          </c:extLst>
        </c:ser>
        <c:dLbls>
          <c:showLegendKey val="0"/>
          <c:showVal val="0"/>
          <c:showCatName val="0"/>
          <c:showSerName val="0"/>
          <c:showPercent val="0"/>
          <c:showBubbleSize val="0"/>
        </c:dLbls>
        <c:gapWidth val="150"/>
        <c:axId val="375361152"/>
        <c:axId val="3753600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5.5280207572674369E-3"/>
                  <c:y val="-0.8767352275940062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9D9-4C94-99AB-CADF8FAC16F8}"/>
                </c:ext>
              </c:extLst>
            </c:dLbl>
            <c:numFmt formatCode="0.00%" sourceLinked="0"/>
            <c:spPr>
              <a:noFill/>
              <a:ln>
                <a:noFill/>
              </a:ln>
              <a:effectLst/>
            </c:spPr>
            <c:txPr>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市区町村別_件数及び割合!$W$6:$W$79</c:f>
              <c:numCache>
                <c:formatCode>0.00%</c:formatCode>
                <c:ptCount val="74"/>
                <c:pt idx="0">
                  <c:v>1.5346949920919287E-2</c:v>
                </c:pt>
                <c:pt idx="1">
                  <c:v>1.5346949920919287E-2</c:v>
                </c:pt>
                <c:pt idx="2">
                  <c:v>1.5346949920919287E-2</c:v>
                </c:pt>
                <c:pt idx="3">
                  <c:v>1.5346949920919287E-2</c:v>
                </c:pt>
                <c:pt idx="4">
                  <c:v>1.5346949920919287E-2</c:v>
                </c:pt>
                <c:pt idx="5">
                  <c:v>1.5346949920919287E-2</c:v>
                </c:pt>
                <c:pt idx="6">
                  <c:v>1.5346949920919287E-2</c:v>
                </c:pt>
                <c:pt idx="7">
                  <c:v>1.5346949920919287E-2</c:v>
                </c:pt>
                <c:pt idx="8">
                  <c:v>1.5346949920919287E-2</c:v>
                </c:pt>
                <c:pt idx="9">
                  <c:v>1.5346949920919287E-2</c:v>
                </c:pt>
                <c:pt idx="10">
                  <c:v>1.5346949920919287E-2</c:v>
                </c:pt>
                <c:pt idx="11">
                  <c:v>1.5346949920919287E-2</c:v>
                </c:pt>
                <c:pt idx="12">
                  <c:v>1.5346949920919287E-2</c:v>
                </c:pt>
                <c:pt idx="13">
                  <c:v>1.5346949920919287E-2</c:v>
                </c:pt>
                <c:pt idx="14">
                  <c:v>1.5346949920919287E-2</c:v>
                </c:pt>
                <c:pt idx="15">
                  <c:v>1.5346949920919287E-2</c:v>
                </c:pt>
                <c:pt idx="16">
                  <c:v>1.5346949920919287E-2</c:v>
                </c:pt>
                <c:pt idx="17">
                  <c:v>1.5346949920919287E-2</c:v>
                </c:pt>
                <c:pt idx="18">
                  <c:v>1.5346949920919287E-2</c:v>
                </c:pt>
                <c:pt idx="19">
                  <c:v>1.5346949920919287E-2</c:v>
                </c:pt>
                <c:pt idx="20">
                  <c:v>1.5346949920919287E-2</c:v>
                </c:pt>
                <c:pt idx="21">
                  <c:v>1.5346949920919287E-2</c:v>
                </c:pt>
                <c:pt idx="22">
                  <c:v>1.5346949920919287E-2</c:v>
                </c:pt>
                <c:pt idx="23">
                  <c:v>1.5346949920919287E-2</c:v>
                </c:pt>
                <c:pt idx="24">
                  <c:v>1.5346949920919287E-2</c:v>
                </c:pt>
                <c:pt idx="25">
                  <c:v>1.5346949920919287E-2</c:v>
                </c:pt>
                <c:pt idx="26">
                  <c:v>1.5346949920919287E-2</c:v>
                </c:pt>
                <c:pt idx="27">
                  <c:v>1.5346949920919287E-2</c:v>
                </c:pt>
                <c:pt idx="28">
                  <c:v>1.5346949920919287E-2</c:v>
                </c:pt>
                <c:pt idx="29">
                  <c:v>1.5346949920919287E-2</c:v>
                </c:pt>
                <c:pt idx="30">
                  <c:v>1.5346949920919287E-2</c:v>
                </c:pt>
                <c:pt idx="31">
                  <c:v>1.5346949920919287E-2</c:v>
                </c:pt>
                <c:pt idx="32">
                  <c:v>1.5346949920919287E-2</c:v>
                </c:pt>
                <c:pt idx="33">
                  <c:v>1.5346949920919287E-2</c:v>
                </c:pt>
                <c:pt idx="34">
                  <c:v>1.5346949920919287E-2</c:v>
                </c:pt>
                <c:pt idx="35">
                  <c:v>1.5346949920919287E-2</c:v>
                </c:pt>
                <c:pt idx="36">
                  <c:v>1.5346949920919287E-2</c:v>
                </c:pt>
                <c:pt idx="37">
                  <c:v>1.5346949920919287E-2</c:v>
                </c:pt>
                <c:pt idx="38">
                  <c:v>1.5346949920919287E-2</c:v>
                </c:pt>
                <c:pt idx="39">
                  <c:v>1.5346949920919287E-2</c:v>
                </c:pt>
                <c:pt idx="40">
                  <c:v>1.5346949920919287E-2</c:v>
                </c:pt>
                <c:pt idx="41">
                  <c:v>1.5346949920919287E-2</c:v>
                </c:pt>
                <c:pt idx="42">
                  <c:v>1.5346949920919287E-2</c:v>
                </c:pt>
                <c:pt idx="43">
                  <c:v>1.5346949920919287E-2</c:v>
                </c:pt>
                <c:pt idx="44">
                  <c:v>1.5346949920919287E-2</c:v>
                </c:pt>
                <c:pt idx="45">
                  <c:v>1.5346949920919287E-2</c:v>
                </c:pt>
                <c:pt idx="46">
                  <c:v>1.5346949920919287E-2</c:v>
                </c:pt>
                <c:pt idx="47">
                  <c:v>1.5346949920919287E-2</c:v>
                </c:pt>
                <c:pt idx="48">
                  <c:v>1.5346949920919287E-2</c:v>
                </c:pt>
                <c:pt idx="49">
                  <c:v>1.5346949920919287E-2</c:v>
                </c:pt>
                <c:pt idx="50">
                  <c:v>1.5346949920919287E-2</c:v>
                </c:pt>
                <c:pt idx="51">
                  <c:v>1.5346949920919287E-2</c:v>
                </c:pt>
                <c:pt idx="52">
                  <c:v>1.5346949920919287E-2</c:v>
                </c:pt>
                <c:pt idx="53">
                  <c:v>1.5346949920919287E-2</c:v>
                </c:pt>
                <c:pt idx="54">
                  <c:v>1.5346949920919287E-2</c:v>
                </c:pt>
                <c:pt idx="55">
                  <c:v>1.5346949920919287E-2</c:v>
                </c:pt>
                <c:pt idx="56">
                  <c:v>1.5346949920919287E-2</c:v>
                </c:pt>
                <c:pt idx="57">
                  <c:v>1.5346949920919287E-2</c:v>
                </c:pt>
                <c:pt idx="58">
                  <c:v>1.5346949920919287E-2</c:v>
                </c:pt>
                <c:pt idx="59">
                  <c:v>1.5346949920919287E-2</c:v>
                </c:pt>
                <c:pt idx="60">
                  <c:v>1.5346949920919287E-2</c:v>
                </c:pt>
                <c:pt idx="61">
                  <c:v>1.5346949920919287E-2</c:v>
                </c:pt>
                <c:pt idx="62">
                  <c:v>1.5346949920919287E-2</c:v>
                </c:pt>
                <c:pt idx="63">
                  <c:v>1.5346949920919287E-2</c:v>
                </c:pt>
                <c:pt idx="64">
                  <c:v>1.5346949920919287E-2</c:v>
                </c:pt>
                <c:pt idx="65">
                  <c:v>1.5346949920919287E-2</c:v>
                </c:pt>
                <c:pt idx="66">
                  <c:v>1.5346949920919287E-2</c:v>
                </c:pt>
                <c:pt idx="67">
                  <c:v>1.5346949920919287E-2</c:v>
                </c:pt>
                <c:pt idx="68">
                  <c:v>1.5346949920919287E-2</c:v>
                </c:pt>
                <c:pt idx="69">
                  <c:v>1.5346949920919287E-2</c:v>
                </c:pt>
                <c:pt idx="70">
                  <c:v>1.5346949920919287E-2</c:v>
                </c:pt>
                <c:pt idx="71">
                  <c:v>1.5346949920919287E-2</c:v>
                </c:pt>
                <c:pt idx="72">
                  <c:v>1.5346949920919287E-2</c:v>
                </c:pt>
                <c:pt idx="73">
                  <c:v>1.5346949920919287E-2</c:v>
                </c:pt>
              </c:numCache>
            </c:numRef>
          </c:xVal>
          <c:yVal>
            <c:numRef>
              <c:f>市区町村別_件数及び割合!$AC$6:$AC$79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49D9-4C94-99AB-CADF8FAC16F8}"/>
            </c:ext>
          </c:extLst>
        </c:ser>
        <c:dLbls>
          <c:showLegendKey val="0"/>
          <c:showVal val="0"/>
          <c:showCatName val="0"/>
          <c:showSerName val="0"/>
          <c:showPercent val="0"/>
          <c:showBubbleSize val="0"/>
        </c:dLbls>
        <c:axId val="375368432"/>
        <c:axId val="375361712"/>
      </c:scatterChart>
      <c:catAx>
        <c:axId val="375361152"/>
        <c:scaling>
          <c:orientation val="maxMin"/>
        </c:scaling>
        <c:delete val="0"/>
        <c:axPos val="l"/>
        <c:numFmt formatCode="General" sourceLinked="0"/>
        <c:majorTickMark val="none"/>
        <c:minorTickMark val="none"/>
        <c:tickLblPos val="nextTo"/>
        <c:spPr>
          <a:ln>
            <a:solidFill>
              <a:srgbClr val="7F7F7F"/>
            </a:solidFill>
          </a:ln>
        </c:spPr>
        <c:crossAx val="375360032"/>
        <c:crosses val="autoZero"/>
        <c:auto val="1"/>
        <c:lblAlgn val="ctr"/>
        <c:lblOffset val="100"/>
        <c:noMultiLvlLbl val="0"/>
      </c:catAx>
      <c:valAx>
        <c:axId val="375360032"/>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159348996573663"/>
              <c:y val="3.7631092463991767E-2"/>
            </c:manualLayout>
          </c:layout>
          <c:overlay val="0"/>
        </c:title>
        <c:numFmt formatCode="0.00%" sourceLinked="0"/>
        <c:majorTickMark val="out"/>
        <c:minorTickMark val="none"/>
        <c:tickLblPos val="nextTo"/>
        <c:spPr>
          <a:ln>
            <a:solidFill>
              <a:srgbClr val="7F7F7F"/>
            </a:solidFill>
          </a:ln>
        </c:spPr>
        <c:crossAx val="375361152"/>
        <c:crosses val="autoZero"/>
        <c:crossBetween val="between"/>
      </c:valAx>
      <c:valAx>
        <c:axId val="375361712"/>
        <c:scaling>
          <c:orientation val="minMax"/>
          <c:max val="50"/>
          <c:min val="0"/>
        </c:scaling>
        <c:delete val="1"/>
        <c:axPos val="r"/>
        <c:numFmt formatCode="General" sourceLinked="1"/>
        <c:majorTickMark val="out"/>
        <c:minorTickMark val="none"/>
        <c:tickLblPos val="nextTo"/>
        <c:crossAx val="375368432"/>
        <c:crosses val="max"/>
        <c:crossBetween val="midCat"/>
      </c:valAx>
      <c:valAx>
        <c:axId val="375368432"/>
        <c:scaling>
          <c:orientation val="minMax"/>
        </c:scaling>
        <c:delete val="1"/>
        <c:axPos val="b"/>
        <c:numFmt formatCode="0.00%" sourceLinked="1"/>
        <c:majorTickMark val="out"/>
        <c:minorTickMark val="none"/>
        <c:tickLblPos val="nextTo"/>
        <c:crossAx val="375361712"/>
        <c:crosses val="autoZero"/>
        <c:crossBetween val="midCat"/>
      </c:valAx>
      <c:spPr>
        <a:ln>
          <a:solidFill>
            <a:srgbClr val="7F7F7F"/>
          </a:solidFill>
        </a:ln>
      </c:spPr>
    </c:plotArea>
    <c:legend>
      <c:legendPos val="r"/>
      <c:layout>
        <c:manualLayout>
          <c:xMode val="edge"/>
          <c:yMode val="edge"/>
          <c:x val="0.17145488143811721"/>
          <c:y val="1.2118890544087395E-2"/>
          <c:w val="0.60314673880905922"/>
          <c:h val="3.2809622003214182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8611111111112"/>
          <c:y val="7.5251814399248551E-2"/>
          <c:w val="0.7925699275362319"/>
          <c:h val="0.89435546875000005"/>
        </c:manualLayout>
      </c:layout>
      <c:barChart>
        <c:barDir val="bar"/>
        <c:grouping val="clustered"/>
        <c:varyColors val="0"/>
        <c:ser>
          <c:idx val="0"/>
          <c:order val="0"/>
          <c:tx>
            <c:strRef>
              <c:f>市区町村別_件数及び割合!$Q$5</c:f>
              <c:strCache>
                <c:ptCount val="1"/>
                <c:pt idx="0">
                  <c:v>前年度との差分(高額レセプト件数割合)</c:v>
                </c:pt>
              </c:strCache>
            </c:strRef>
          </c:tx>
          <c:spPr>
            <a:solidFill>
              <a:schemeClr val="accent1"/>
            </a:solidFill>
            <a:ln>
              <a:noFill/>
            </a:ln>
          </c:spPr>
          <c:invertIfNegative val="0"/>
          <c:dLbls>
            <c:dLbl>
              <c:idx val="1"/>
              <c:layout>
                <c:manualLayout>
                  <c:x val="1.55408712677440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50-43A8-B9EF-628154A19530}"/>
                </c:ext>
              </c:extLst>
            </c:dLbl>
            <c:dLbl>
              <c:idx val="8"/>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0-43A8-B9EF-628154A19530}"/>
                </c:ext>
              </c:extLst>
            </c:dLbl>
            <c:dLbl>
              <c:idx val="16"/>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50-43A8-B9EF-628154A19530}"/>
                </c:ext>
              </c:extLst>
            </c:dLbl>
            <c:dLbl>
              <c:idx val="22"/>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50-43A8-B9EF-628154A19530}"/>
                </c:ext>
              </c:extLst>
            </c:dLbl>
            <c:dLbl>
              <c:idx val="27"/>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50-43A8-B9EF-628154A19530}"/>
                </c:ext>
              </c:extLst>
            </c:dLbl>
            <c:dLbl>
              <c:idx val="29"/>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50-43A8-B9EF-628154A19530}"/>
                </c:ext>
              </c:extLst>
            </c:dLbl>
            <c:dLbl>
              <c:idx val="58"/>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C5-4F14-862C-27558CE14073}"/>
                </c:ext>
              </c:extLst>
            </c:dLbl>
            <c:dLbl>
              <c:idx val="63"/>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BC5-4F14-862C-27558CE14073}"/>
                </c:ext>
              </c:extLst>
            </c:dLbl>
            <c:dLbl>
              <c:idx val="67"/>
              <c:layout>
                <c:manualLayout>
                  <c:x val="1.70961820851689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BC5-4F14-862C-27558CE14073}"/>
                </c:ext>
              </c:extLst>
            </c:dLbl>
            <c:numFmt formatCode="#,##0.00_ ;[Red]\-#,##0.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市区町村別_件数及び割合!$L$6:$L$79</c:f>
              <c:strCache>
                <c:ptCount val="74"/>
                <c:pt idx="0">
                  <c:v>能勢町</c:v>
                </c:pt>
                <c:pt idx="1">
                  <c:v>千早赤阪村</c:v>
                </c:pt>
                <c:pt idx="2">
                  <c:v>岸和田市</c:v>
                </c:pt>
                <c:pt idx="3">
                  <c:v>岬町</c:v>
                </c:pt>
                <c:pt idx="4">
                  <c:v>泉南市</c:v>
                </c:pt>
                <c:pt idx="5">
                  <c:v>貝塚市</c:v>
                </c:pt>
                <c:pt idx="6">
                  <c:v>堺市美原区</c:v>
                </c:pt>
                <c:pt idx="7">
                  <c:v>和泉市</c:v>
                </c:pt>
                <c:pt idx="8">
                  <c:v>大正区</c:v>
                </c:pt>
                <c:pt idx="9">
                  <c:v>此花区</c:v>
                </c:pt>
                <c:pt idx="10">
                  <c:v>堺市中区</c:v>
                </c:pt>
                <c:pt idx="11">
                  <c:v>高石市</c:v>
                </c:pt>
                <c:pt idx="12">
                  <c:v>堺市堺区</c:v>
                </c:pt>
                <c:pt idx="13">
                  <c:v>阪南市</c:v>
                </c:pt>
                <c:pt idx="14">
                  <c:v>大阪狭山市</c:v>
                </c:pt>
                <c:pt idx="15">
                  <c:v>堺市北区</c:v>
                </c:pt>
                <c:pt idx="16">
                  <c:v>忠岡町</c:v>
                </c:pt>
                <c:pt idx="17">
                  <c:v>堺市</c:v>
                </c:pt>
                <c:pt idx="18">
                  <c:v>堺市東区</c:v>
                </c:pt>
                <c:pt idx="19">
                  <c:v>富田林市</c:v>
                </c:pt>
                <c:pt idx="20">
                  <c:v>泉佐野市</c:v>
                </c:pt>
                <c:pt idx="21">
                  <c:v>太子町</c:v>
                </c:pt>
                <c:pt idx="22">
                  <c:v>田尻町</c:v>
                </c:pt>
                <c:pt idx="23">
                  <c:v>大東市</c:v>
                </c:pt>
                <c:pt idx="24">
                  <c:v>堺市南区</c:v>
                </c:pt>
                <c:pt idx="25">
                  <c:v>茨木市</c:v>
                </c:pt>
                <c:pt idx="26">
                  <c:v>四條畷市</c:v>
                </c:pt>
                <c:pt idx="27">
                  <c:v>島本町</c:v>
                </c:pt>
                <c:pt idx="28">
                  <c:v>浪速区</c:v>
                </c:pt>
                <c:pt idx="29">
                  <c:v>堺市西区</c:v>
                </c:pt>
                <c:pt idx="30">
                  <c:v>港区</c:v>
                </c:pt>
                <c:pt idx="31">
                  <c:v>熊取町</c:v>
                </c:pt>
                <c:pt idx="32">
                  <c:v>西成区</c:v>
                </c:pt>
                <c:pt idx="33">
                  <c:v>福島区</c:v>
                </c:pt>
                <c:pt idx="34">
                  <c:v>生野区</c:v>
                </c:pt>
                <c:pt idx="35">
                  <c:v>東成区</c:v>
                </c:pt>
                <c:pt idx="36">
                  <c:v>中央区</c:v>
                </c:pt>
                <c:pt idx="37">
                  <c:v>門真市</c:v>
                </c:pt>
                <c:pt idx="38">
                  <c:v>箕面市</c:v>
                </c:pt>
                <c:pt idx="39">
                  <c:v>旭区</c:v>
                </c:pt>
                <c:pt idx="40">
                  <c:v>西淀川区</c:v>
                </c:pt>
                <c:pt idx="41">
                  <c:v>城東区</c:v>
                </c:pt>
                <c:pt idx="42">
                  <c:v>大阪市</c:v>
                </c:pt>
                <c:pt idx="43">
                  <c:v>寝屋川市</c:v>
                </c:pt>
                <c:pt idx="44">
                  <c:v>西区</c:v>
                </c:pt>
                <c:pt idx="45">
                  <c:v>東淀川区</c:v>
                </c:pt>
                <c:pt idx="46">
                  <c:v>淀川区</c:v>
                </c:pt>
                <c:pt idx="47">
                  <c:v>河南町</c:v>
                </c:pt>
                <c:pt idx="48">
                  <c:v>東住吉区</c:v>
                </c:pt>
                <c:pt idx="49">
                  <c:v>枚方市</c:v>
                </c:pt>
                <c:pt idx="50">
                  <c:v>河内長野市</c:v>
                </c:pt>
                <c:pt idx="51">
                  <c:v>東大阪市</c:v>
                </c:pt>
                <c:pt idx="52">
                  <c:v>羽曳野市</c:v>
                </c:pt>
                <c:pt idx="53">
                  <c:v>住之江区</c:v>
                </c:pt>
                <c:pt idx="54">
                  <c:v>平野区</c:v>
                </c:pt>
                <c:pt idx="55">
                  <c:v>池田市</c:v>
                </c:pt>
                <c:pt idx="56">
                  <c:v>守口市</c:v>
                </c:pt>
                <c:pt idx="57">
                  <c:v>鶴見区</c:v>
                </c:pt>
                <c:pt idx="58">
                  <c:v>摂津市</c:v>
                </c:pt>
                <c:pt idx="59">
                  <c:v>北区</c:v>
                </c:pt>
                <c:pt idx="60">
                  <c:v>泉大津市</c:v>
                </c:pt>
                <c:pt idx="61">
                  <c:v>住吉区</c:v>
                </c:pt>
                <c:pt idx="62">
                  <c:v>高槻市</c:v>
                </c:pt>
                <c:pt idx="63">
                  <c:v>都島区</c:v>
                </c:pt>
                <c:pt idx="64">
                  <c:v>交野市</c:v>
                </c:pt>
                <c:pt idx="65">
                  <c:v>天王寺区</c:v>
                </c:pt>
                <c:pt idx="66">
                  <c:v>豊中市</c:v>
                </c:pt>
                <c:pt idx="67">
                  <c:v>吹田市</c:v>
                </c:pt>
                <c:pt idx="68">
                  <c:v>藤井寺市</c:v>
                </c:pt>
                <c:pt idx="69">
                  <c:v>豊能町</c:v>
                </c:pt>
                <c:pt idx="70">
                  <c:v>阿倍野区</c:v>
                </c:pt>
                <c:pt idx="71">
                  <c:v>松原市</c:v>
                </c:pt>
                <c:pt idx="72">
                  <c:v>八尾市</c:v>
                </c:pt>
                <c:pt idx="73">
                  <c:v>柏原市</c:v>
                </c:pt>
              </c:strCache>
            </c:strRef>
          </c:cat>
          <c:val>
            <c:numRef>
              <c:f>市区町村別_件数及び割合!$Q$6:$Q$79</c:f>
              <c:numCache>
                <c:formatCode>General</c:formatCode>
                <c:ptCount val="74"/>
                <c:pt idx="0">
                  <c:v>0</c:v>
                </c:pt>
                <c:pt idx="1">
                  <c:v>-3.9999999999999758E-2</c:v>
                </c:pt>
                <c:pt idx="2">
                  <c:v>-9.9999999999999395E-3</c:v>
                </c:pt>
                <c:pt idx="3">
                  <c:v>-6.9999999999999923E-2</c:v>
                </c:pt>
                <c:pt idx="4">
                  <c:v>2.9999999999999818E-2</c:v>
                </c:pt>
                <c:pt idx="5">
                  <c:v>5.9999999999999984E-2</c:v>
                </c:pt>
                <c:pt idx="6">
                  <c:v>-0.10000000000000009</c:v>
                </c:pt>
                <c:pt idx="7">
                  <c:v>-1.9999999999999879E-2</c:v>
                </c:pt>
                <c:pt idx="8">
                  <c:v>-2.9999999999999818E-2</c:v>
                </c:pt>
                <c:pt idx="9">
                  <c:v>-0.12999999999999989</c:v>
                </c:pt>
                <c:pt idx="10">
                  <c:v>-7.000000000000027E-2</c:v>
                </c:pt>
                <c:pt idx="11">
                  <c:v>9.9999999999999395E-3</c:v>
                </c:pt>
                <c:pt idx="12">
                  <c:v>-5.9999999999999984E-2</c:v>
                </c:pt>
                <c:pt idx="13">
                  <c:v>9.9999999999999395E-3</c:v>
                </c:pt>
                <c:pt idx="14">
                  <c:v>-1.9999999999999879E-2</c:v>
                </c:pt>
                <c:pt idx="15">
                  <c:v>-2.0000000000000226E-2</c:v>
                </c:pt>
                <c:pt idx="16">
                  <c:v>-2.9999999999999818E-2</c:v>
                </c:pt>
                <c:pt idx="17">
                  <c:v>-5.9999999999999984E-2</c:v>
                </c:pt>
                <c:pt idx="18">
                  <c:v>-0.13999999999999985</c:v>
                </c:pt>
                <c:pt idx="19">
                  <c:v>-6.9999999999999923E-2</c:v>
                </c:pt>
                <c:pt idx="20">
                  <c:v>4.0000000000000105E-2</c:v>
                </c:pt>
                <c:pt idx="21">
                  <c:v>-6.9999999999999923E-2</c:v>
                </c:pt>
                <c:pt idx="22">
                  <c:v>-2.9999999999999818E-2</c:v>
                </c:pt>
                <c:pt idx="23">
                  <c:v>-5.9999999999999984E-2</c:v>
                </c:pt>
                <c:pt idx="24">
                  <c:v>-4.0000000000000105E-2</c:v>
                </c:pt>
                <c:pt idx="25">
                  <c:v>-4.0000000000000105E-2</c:v>
                </c:pt>
                <c:pt idx="26">
                  <c:v>-4.0000000000000105E-2</c:v>
                </c:pt>
                <c:pt idx="27">
                  <c:v>-3.0000000000000165E-2</c:v>
                </c:pt>
                <c:pt idx="28">
                  <c:v>-0.11999999999999997</c:v>
                </c:pt>
                <c:pt idx="29">
                  <c:v>-2.9999999999999818E-2</c:v>
                </c:pt>
                <c:pt idx="30">
                  <c:v>-0.14000000000000018</c:v>
                </c:pt>
                <c:pt idx="31">
                  <c:v>-4.0000000000000105E-2</c:v>
                </c:pt>
                <c:pt idx="32">
                  <c:v>-0.17999999999999994</c:v>
                </c:pt>
                <c:pt idx="33">
                  <c:v>-0.12999999999999989</c:v>
                </c:pt>
                <c:pt idx="34">
                  <c:v>-6.9999999999999923E-2</c:v>
                </c:pt>
                <c:pt idx="35">
                  <c:v>1.9999999999999879E-2</c:v>
                </c:pt>
                <c:pt idx="36">
                  <c:v>0</c:v>
                </c:pt>
                <c:pt idx="37">
                  <c:v>-2.0000000000000052E-2</c:v>
                </c:pt>
                <c:pt idx="38">
                  <c:v>2.0000000000000052E-2</c:v>
                </c:pt>
                <c:pt idx="39">
                  <c:v>-7.000000000000009E-2</c:v>
                </c:pt>
                <c:pt idx="40">
                  <c:v>-0.10999999999999985</c:v>
                </c:pt>
                <c:pt idx="41">
                  <c:v>-0.1199999999999998</c:v>
                </c:pt>
                <c:pt idx="42">
                  <c:v>-5.999999999999981E-2</c:v>
                </c:pt>
                <c:pt idx="43">
                  <c:v>2.0000000000000052E-2</c:v>
                </c:pt>
                <c:pt idx="44">
                  <c:v>-0.11000000000000003</c:v>
                </c:pt>
                <c:pt idx="45">
                  <c:v>-1.0000000000000113E-2</c:v>
                </c:pt>
                <c:pt idx="46">
                  <c:v>-2.0000000000000052E-2</c:v>
                </c:pt>
                <c:pt idx="47">
                  <c:v>3.9999999999999931E-2</c:v>
                </c:pt>
                <c:pt idx="48">
                  <c:v>-1.0000000000000113E-2</c:v>
                </c:pt>
                <c:pt idx="49">
                  <c:v>-5.0000000000000044E-2</c:v>
                </c:pt>
                <c:pt idx="50">
                  <c:v>8.9999999999999969E-2</c:v>
                </c:pt>
                <c:pt idx="51">
                  <c:v>-6.9999999999999923E-2</c:v>
                </c:pt>
                <c:pt idx="52">
                  <c:v>-3.9999999999999931E-2</c:v>
                </c:pt>
                <c:pt idx="53">
                  <c:v>-0.11000000000000003</c:v>
                </c:pt>
                <c:pt idx="54">
                  <c:v>-3.9999999999999931E-2</c:v>
                </c:pt>
                <c:pt idx="55">
                  <c:v>0</c:v>
                </c:pt>
                <c:pt idx="56">
                  <c:v>0</c:v>
                </c:pt>
                <c:pt idx="57">
                  <c:v>-8.9999999999999802E-2</c:v>
                </c:pt>
                <c:pt idx="58">
                  <c:v>-2.9999999999999992E-2</c:v>
                </c:pt>
                <c:pt idx="59">
                  <c:v>-0.14999999999999997</c:v>
                </c:pt>
                <c:pt idx="60">
                  <c:v>0</c:v>
                </c:pt>
                <c:pt idx="61">
                  <c:v>-3.9999999999999931E-2</c:v>
                </c:pt>
                <c:pt idx="62">
                  <c:v>-6.9999999999999923E-2</c:v>
                </c:pt>
                <c:pt idx="63">
                  <c:v>-2.9999999999999992E-2</c:v>
                </c:pt>
                <c:pt idx="64">
                  <c:v>-9.9999999999999395E-3</c:v>
                </c:pt>
                <c:pt idx="65">
                  <c:v>-5.9999999999999984E-2</c:v>
                </c:pt>
                <c:pt idx="66">
                  <c:v>-2.0000000000000052E-2</c:v>
                </c:pt>
                <c:pt idx="67">
                  <c:v>-2.9999999999999992E-2</c:v>
                </c:pt>
                <c:pt idx="68">
                  <c:v>-9.9999999999999395E-3</c:v>
                </c:pt>
                <c:pt idx="69">
                  <c:v>-3.9999999999999931E-2</c:v>
                </c:pt>
                <c:pt idx="70">
                  <c:v>-4.0000000000000105E-2</c:v>
                </c:pt>
                <c:pt idx="71">
                  <c:v>1.0000000000000113E-2</c:v>
                </c:pt>
                <c:pt idx="72">
                  <c:v>1.9999999999999879E-2</c:v>
                </c:pt>
                <c:pt idx="73">
                  <c:v>6.0000000000000157E-2</c:v>
                </c:pt>
              </c:numCache>
            </c:numRef>
          </c:val>
          <c:extLst>
            <c:ext xmlns:c16="http://schemas.microsoft.com/office/drawing/2014/chart" uri="{C3380CC4-5D6E-409C-BE32-E72D297353CC}">
              <c16:uniqueId val="{0000001D-3BC5-4F14-862C-27558CE14073}"/>
            </c:ext>
          </c:extLst>
        </c:ser>
        <c:dLbls>
          <c:dLblPos val="outEnd"/>
          <c:showLegendKey val="0"/>
          <c:showVal val="1"/>
          <c:showCatName val="0"/>
          <c:showSerName val="0"/>
          <c:showPercent val="0"/>
          <c:showBubbleSize val="0"/>
        </c:dLbls>
        <c:gapWidth val="150"/>
        <c:axId val="375361152"/>
        <c:axId val="375360032"/>
      </c:barChart>
      <c:scatterChart>
        <c:scatterStyle val="lineMarker"/>
        <c:varyColors val="0"/>
        <c:ser>
          <c:idx val="1"/>
          <c:order val="1"/>
          <c:tx>
            <c:strRef>
              <c:f>市区町村別_件数及び割合!$B$80</c:f>
              <c:strCache>
                <c:ptCount val="1"/>
                <c:pt idx="0">
                  <c:v>広域連合全体</c:v>
                </c:pt>
              </c:strCache>
            </c:strRef>
          </c:tx>
          <c:spPr>
            <a:ln w="28575">
              <a:solidFill>
                <a:srgbClr val="BE4B48"/>
              </a:solidFill>
            </a:ln>
          </c:spPr>
          <c:marker>
            <c:symbol val="none"/>
          </c:marker>
          <c:dLbls>
            <c:dLbl>
              <c:idx val="0"/>
              <c:layout>
                <c:manualLayout>
                  <c:x val="-0.16162506118453254"/>
                  <c:y val="-0.8767352269804527"/>
                </c:manualLayout>
              </c:layout>
              <c:tx>
                <c:rich>
                  <a:bodyPr/>
                  <a:lstStyle/>
                  <a:p>
                    <a:fld id="{C1034490-5FD6-43B7-816A-B80417749A80}" type="SERIESNAME">
                      <a:rPr lang="ja-JP" altLang="en-US"/>
                      <a:pPr/>
                      <a:t>[系列名]</a:t>
                    </a:fld>
                    <a:r>
                      <a:rPr lang="ja-JP" altLang="en-US" baseline="0"/>
                      <a:t>
</a:t>
                    </a:r>
                    <a:fld id="{B70BACC5-50B5-48CC-85A2-C3BE0D751400}"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E-3BC5-4F14-862C-27558CE14073}"/>
                </c:ext>
              </c:extLst>
            </c:dLbl>
            <c:numFmt formatCode="#,##0.00_ ;[Red]\-#,##0.00\ " sourceLinked="0"/>
            <c:spPr>
              <a:noFill/>
              <a:ln>
                <a:noFill/>
              </a:ln>
              <a:effectLst/>
            </c:spPr>
            <c:txPr>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市区町村別_件数及び割合!$Y$6:$Y$79</c:f>
              <c:numCache>
                <c:formatCode>General</c:formatCode>
                <c:ptCount val="74"/>
                <c:pt idx="0">
                  <c:v>-3.9999999999999931E-2</c:v>
                </c:pt>
                <c:pt idx="1">
                  <c:v>-3.9999999999999931E-2</c:v>
                </c:pt>
                <c:pt idx="2">
                  <c:v>-3.9999999999999931E-2</c:v>
                </c:pt>
                <c:pt idx="3">
                  <c:v>-3.9999999999999931E-2</c:v>
                </c:pt>
                <c:pt idx="4">
                  <c:v>-3.9999999999999931E-2</c:v>
                </c:pt>
                <c:pt idx="5">
                  <c:v>-3.9999999999999931E-2</c:v>
                </c:pt>
                <c:pt idx="6">
                  <c:v>-3.9999999999999931E-2</c:v>
                </c:pt>
                <c:pt idx="7">
                  <c:v>-3.9999999999999931E-2</c:v>
                </c:pt>
                <c:pt idx="8">
                  <c:v>-3.9999999999999931E-2</c:v>
                </c:pt>
                <c:pt idx="9">
                  <c:v>-3.9999999999999931E-2</c:v>
                </c:pt>
                <c:pt idx="10">
                  <c:v>-3.9999999999999931E-2</c:v>
                </c:pt>
                <c:pt idx="11">
                  <c:v>-3.9999999999999931E-2</c:v>
                </c:pt>
                <c:pt idx="12">
                  <c:v>-3.9999999999999931E-2</c:v>
                </c:pt>
                <c:pt idx="13">
                  <c:v>-3.9999999999999931E-2</c:v>
                </c:pt>
                <c:pt idx="14">
                  <c:v>-3.9999999999999931E-2</c:v>
                </c:pt>
                <c:pt idx="15">
                  <c:v>-3.9999999999999931E-2</c:v>
                </c:pt>
                <c:pt idx="16">
                  <c:v>-3.9999999999999931E-2</c:v>
                </c:pt>
                <c:pt idx="17">
                  <c:v>-3.9999999999999931E-2</c:v>
                </c:pt>
                <c:pt idx="18">
                  <c:v>-3.9999999999999931E-2</c:v>
                </c:pt>
                <c:pt idx="19">
                  <c:v>-3.9999999999999931E-2</c:v>
                </c:pt>
                <c:pt idx="20">
                  <c:v>-3.9999999999999931E-2</c:v>
                </c:pt>
                <c:pt idx="21">
                  <c:v>-3.9999999999999931E-2</c:v>
                </c:pt>
                <c:pt idx="22">
                  <c:v>-3.9999999999999931E-2</c:v>
                </c:pt>
                <c:pt idx="23">
                  <c:v>-3.9999999999999931E-2</c:v>
                </c:pt>
                <c:pt idx="24">
                  <c:v>-3.9999999999999931E-2</c:v>
                </c:pt>
                <c:pt idx="25">
                  <c:v>-3.9999999999999931E-2</c:v>
                </c:pt>
                <c:pt idx="26">
                  <c:v>-3.9999999999999931E-2</c:v>
                </c:pt>
                <c:pt idx="27">
                  <c:v>-3.9999999999999931E-2</c:v>
                </c:pt>
                <c:pt idx="28">
                  <c:v>-3.9999999999999931E-2</c:v>
                </c:pt>
                <c:pt idx="29">
                  <c:v>-3.9999999999999931E-2</c:v>
                </c:pt>
                <c:pt idx="30">
                  <c:v>-3.9999999999999931E-2</c:v>
                </c:pt>
                <c:pt idx="31">
                  <c:v>-3.9999999999999931E-2</c:v>
                </c:pt>
                <c:pt idx="32">
                  <c:v>-3.9999999999999931E-2</c:v>
                </c:pt>
                <c:pt idx="33">
                  <c:v>-3.9999999999999931E-2</c:v>
                </c:pt>
                <c:pt idx="34">
                  <c:v>-3.9999999999999931E-2</c:v>
                </c:pt>
                <c:pt idx="35">
                  <c:v>-3.9999999999999931E-2</c:v>
                </c:pt>
                <c:pt idx="36">
                  <c:v>-3.9999999999999931E-2</c:v>
                </c:pt>
                <c:pt idx="37">
                  <c:v>-3.9999999999999931E-2</c:v>
                </c:pt>
                <c:pt idx="38">
                  <c:v>-3.9999999999999931E-2</c:v>
                </c:pt>
                <c:pt idx="39">
                  <c:v>-3.9999999999999931E-2</c:v>
                </c:pt>
                <c:pt idx="40">
                  <c:v>-3.9999999999999931E-2</c:v>
                </c:pt>
                <c:pt idx="41">
                  <c:v>-3.9999999999999931E-2</c:v>
                </c:pt>
                <c:pt idx="42">
                  <c:v>-3.9999999999999931E-2</c:v>
                </c:pt>
                <c:pt idx="43">
                  <c:v>-3.9999999999999931E-2</c:v>
                </c:pt>
                <c:pt idx="44">
                  <c:v>-3.9999999999999931E-2</c:v>
                </c:pt>
                <c:pt idx="45">
                  <c:v>-3.9999999999999931E-2</c:v>
                </c:pt>
                <c:pt idx="46">
                  <c:v>-3.9999999999999931E-2</c:v>
                </c:pt>
                <c:pt idx="47">
                  <c:v>-3.9999999999999931E-2</c:v>
                </c:pt>
                <c:pt idx="48">
                  <c:v>-3.9999999999999931E-2</c:v>
                </c:pt>
                <c:pt idx="49">
                  <c:v>-3.9999999999999931E-2</c:v>
                </c:pt>
                <c:pt idx="50">
                  <c:v>-3.9999999999999931E-2</c:v>
                </c:pt>
                <c:pt idx="51">
                  <c:v>-3.9999999999999931E-2</c:v>
                </c:pt>
                <c:pt idx="52">
                  <c:v>-3.9999999999999931E-2</c:v>
                </c:pt>
                <c:pt idx="53">
                  <c:v>-3.9999999999999931E-2</c:v>
                </c:pt>
                <c:pt idx="54">
                  <c:v>-3.9999999999999931E-2</c:v>
                </c:pt>
                <c:pt idx="55">
                  <c:v>-3.9999999999999931E-2</c:v>
                </c:pt>
                <c:pt idx="56">
                  <c:v>-3.9999999999999931E-2</c:v>
                </c:pt>
                <c:pt idx="57">
                  <c:v>-3.9999999999999931E-2</c:v>
                </c:pt>
                <c:pt idx="58">
                  <c:v>-3.9999999999999931E-2</c:v>
                </c:pt>
                <c:pt idx="59">
                  <c:v>-3.9999999999999931E-2</c:v>
                </c:pt>
                <c:pt idx="60">
                  <c:v>-3.9999999999999931E-2</c:v>
                </c:pt>
                <c:pt idx="61">
                  <c:v>-3.9999999999999931E-2</c:v>
                </c:pt>
                <c:pt idx="62">
                  <c:v>-3.9999999999999931E-2</c:v>
                </c:pt>
                <c:pt idx="63">
                  <c:v>-3.9999999999999931E-2</c:v>
                </c:pt>
                <c:pt idx="64">
                  <c:v>-3.9999999999999931E-2</c:v>
                </c:pt>
                <c:pt idx="65">
                  <c:v>-3.9999999999999931E-2</c:v>
                </c:pt>
                <c:pt idx="66">
                  <c:v>-3.9999999999999931E-2</c:v>
                </c:pt>
                <c:pt idx="67">
                  <c:v>-3.9999999999999931E-2</c:v>
                </c:pt>
                <c:pt idx="68">
                  <c:v>-3.9999999999999931E-2</c:v>
                </c:pt>
                <c:pt idx="69">
                  <c:v>-3.9999999999999931E-2</c:v>
                </c:pt>
                <c:pt idx="70">
                  <c:v>-3.9999999999999931E-2</c:v>
                </c:pt>
                <c:pt idx="71">
                  <c:v>-3.9999999999999931E-2</c:v>
                </c:pt>
                <c:pt idx="72">
                  <c:v>-3.9999999999999931E-2</c:v>
                </c:pt>
                <c:pt idx="73">
                  <c:v>-3.9999999999999931E-2</c:v>
                </c:pt>
              </c:numCache>
            </c:numRef>
          </c:xVal>
          <c:yVal>
            <c:numRef>
              <c:f>市区町村別_件数及び割合!$AC$6:$AC$79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F-3BC5-4F14-862C-27558CE14073}"/>
            </c:ext>
          </c:extLst>
        </c:ser>
        <c:dLbls>
          <c:showLegendKey val="0"/>
          <c:showVal val="1"/>
          <c:showCatName val="0"/>
          <c:showSerName val="0"/>
          <c:showPercent val="0"/>
          <c:showBubbleSize val="0"/>
        </c:dLbls>
        <c:axId val="375368432"/>
        <c:axId val="375361712"/>
      </c:scatterChart>
      <c:catAx>
        <c:axId val="375361152"/>
        <c:scaling>
          <c:orientation val="maxMin"/>
        </c:scaling>
        <c:delete val="0"/>
        <c:axPos val="l"/>
        <c:numFmt formatCode="General" sourceLinked="0"/>
        <c:majorTickMark val="none"/>
        <c:minorTickMark val="none"/>
        <c:tickLblPos val="low"/>
        <c:spPr>
          <a:ln>
            <a:solidFill>
              <a:srgbClr val="7F7F7F"/>
            </a:solidFill>
          </a:ln>
        </c:spPr>
        <c:crossAx val="375360032"/>
        <c:crosses val="autoZero"/>
        <c:auto val="1"/>
        <c:lblAlgn val="ctr"/>
        <c:lblOffset val="100"/>
        <c:noMultiLvlLbl val="0"/>
      </c:catAx>
      <c:valAx>
        <c:axId val="375360032"/>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071485507246373"/>
              <c:y val="3.7631111111111115E-2"/>
            </c:manualLayout>
          </c:layout>
          <c:overlay val="0"/>
        </c:title>
        <c:numFmt formatCode="#,##0.00_ ;[Red]\-#,##0.00\ " sourceLinked="0"/>
        <c:majorTickMark val="out"/>
        <c:minorTickMark val="none"/>
        <c:tickLblPos val="nextTo"/>
        <c:spPr>
          <a:ln>
            <a:solidFill>
              <a:srgbClr val="7F7F7F"/>
            </a:solidFill>
          </a:ln>
        </c:spPr>
        <c:crossAx val="375361152"/>
        <c:crosses val="autoZero"/>
        <c:crossBetween val="between"/>
      </c:valAx>
      <c:valAx>
        <c:axId val="375361712"/>
        <c:scaling>
          <c:orientation val="minMax"/>
          <c:max val="50"/>
          <c:min val="0"/>
        </c:scaling>
        <c:delete val="1"/>
        <c:axPos val="r"/>
        <c:numFmt formatCode="General" sourceLinked="1"/>
        <c:majorTickMark val="out"/>
        <c:minorTickMark val="none"/>
        <c:tickLblPos val="nextTo"/>
        <c:crossAx val="375368432"/>
        <c:crosses val="max"/>
        <c:crossBetween val="midCat"/>
      </c:valAx>
      <c:valAx>
        <c:axId val="375368432"/>
        <c:scaling>
          <c:orientation val="minMax"/>
        </c:scaling>
        <c:delete val="1"/>
        <c:axPos val="b"/>
        <c:numFmt formatCode="General" sourceLinked="1"/>
        <c:majorTickMark val="out"/>
        <c:minorTickMark val="none"/>
        <c:tickLblPos val="nextTo"/>
        <c:crossAx val="375361712"/>
        <c:crosses val="autoZero"/>
        <c:crossBetween val="midCat"/>
      </c:valAx>
      <c:spPr>
        <a:ln>
          <a:solidFill>
            <a:srgbClr val="7F7F7F"/>
          </a:solidFill>
        </a:ln>
      </c:spPr>
    </c:plotArea>
    <c:legend>
      <c:legendPos val="r"/>
      <c:layout>
        <c:manualLayout>
          <c:xMode val="edge"/>
          <c:yMode val="edge"/>
          <c:x val="0.17145488143811721"/>
          <c:y val="1.2118890544087395E-2"/>
          <c:w val="0.60314673880905922"/>
          <c:h val="3.2809622003214182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8611111111112"/>
          <c:y val="7.5251814399248551E-2"/>
          <c:w val="0.7925699275362319"/>
          <c:h val="0.89743505658436218"/>
        </c:manualLayout>
      </c:layout>
      <c:barChart>
        <c:barDir val="bar"/>
        <c:grouping val="clustered"/>
        <c:varyColors val="0"/>
        <c:ser>
          <c:idx val="0"/>
          <c:order val="0"/>
          <c:tx>
            <c:strRef>
              <c:f>市区町村別_件数及び割合!$R$4</c:f>
              <c:strCache>
                <c:ptCount val="1"/>
                <c:pt idx="0">
                  <c:v>高額レセプト医療費割合</c:v>
                </c:pt>
              </c:strCache>
            </c:strRef>
          </c:tx>
          <c:spPr>
            <a:solidFill>
              <a:schemeClr val="accent4">
                <a:lumMod val="60000"/>
                <a:lumOff val="40000"/>
              </a:schemeClr>
            </a:solidFill>
            <a:ln>
              <a:noFill/>
            </a:ln>
          </c:spPr>
          <c:invertIfNegative val="0"/>
          <c:dLbls>
            <c:dLbl>
              <c:idx val="41"/>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2E-435B-83F1-84A04DC3BBF3}"/>
                </c:ext>
              </c:extLst>
            </c:dLbl>
            <c:dLbl>
              <c:idx val="42"/>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2E-435B-83F1-84A04DC3BBF3}"/>
                </c:ext>
              </c:extLst>
            </c:dLbl>
            <c:dLbl>
              <c:idx val="43"/>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2E-435B-83F1-84A04DC3BBF3}"/>
                </c:ext>
              </c:extLst>
            </c:dLbl>
            <c:dLbl>
              <c:idx val="44"/>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2E-435B-83F1-84A04DC3BBF3}"/>
                </c:ext>
              </c:extLst>
            </c:dLbl>
            <c:dLbl>
              <c:idx val="45"/>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2E-435B-83F1-84A04DC3BBF3}"/>
                </c:ext>
              </c:extLst>
            </c:dLbl>
            <c:dLbl>
              <c:idx val="46"/>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2E-435B-83F1-84A04DC3BBF3}"/>
                </c:ext>
              </c:extLst>
            </c:dLbl>
            <c:dLbl>
              <c:idx val="4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42E-435B-83F1-84A04DC3BBF3}"/>
                </c:ext>
              </c:extLst>
            </c:dLbl>
            <c:dLbl>
              <c:idx val="48"/>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42E-435B-83F1-84A04DC3BBF3}"/>
                </c:ext>
              </c:extLst>
            </c:dLbl>
            <c:dLbl>
              <c:idx val="49"/>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42E-435B-83F1-84A04DC3BBF3}"/>
                </c:ext>
              </c:extLst>
            </c:dLbl>
            <c:dLbl>
              <c:idx val="50"/>
              <c:layout>
                <c:manualLayout>
                  <c:x val="7.77043563387164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42E-435B-83F1-84A04DC3BBF3}"/>
                </c:ext>
              </c:extLst>
            </c:dLbl>
            <c:dLbl>
              <c:idx val="51"/>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42E-435B-83F1-84A04DC3BBF3}"/>
                </c:ext>
              </c:extLst>
            </c:dLbl>
            <c:dLbl>
              <c:idx val="52"/>
              <c:layout>
                <c:manualLayout>
                  <c:x val="7.77043563387164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42E-435B-83F1-84A04DC3BBF3}"/>
                </c:ext>
              </c:extLst>
            </c:dLbl>
            <c:dLbl>
              <c:idx val="53"/>
              <c:layout>
                <c:manualLayout>
                  <c:x val="9.32452276064610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42E-435B-83F1-84A04DC3BBF3}"/>
                </c:ext>
              </c:extLst>
            </c:dLbl>
            <c:dLbl>
              <c:idx val="54"/>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42E-435B-83F1-84A04DC3BBF3}"/>
                </c:ext>
              </c:extLst>
            </c:dLbl>
            <c:dLbl>
              <c:idx val="55"/>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42E-435B-83F1-84A04DC3BBF3}"/>
                </c:ext>
              </c:extLst>
            </c:dLbl>
            <c:dLbl>
              <c:idx val="56"/>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42E-435B-83F1-84A04DC3BBF3}"/>
                </c:ext>
              </c:extLst>
            </c:dLbl>
            <c:dLbl>
              <c:idx val="57"/>
              <c:layout>
                <c:manualLayout>
                  <c:x val="9.32452276064610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42E-435B-83F1-84A04DC3BBF3}"/>
                </c:ext>
              </c:extLst>
            </c:dLbl>
            <c:dLbl>
              <c:idx val="58"/>
              <c:layout>
                <c:manualLayout>
                  <c:x val="1.0878609887420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42E-435B-83F1-84A04DC3BBF3}"/>
                </c:ext>
              </c:extLst>
            </c:dLbl>
            <c:dLbl>
              <c:idx val="59"/>
              <c:layout>
                <c:manualLayout>
                  <c:x val="1.24326970141948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42E-435B-83F1-84A04DC3BBF3}"/>
                </c:ext>
              </c:extLst>
            </c:dLbl>
            <c:dLbl>
              <c:idx val="60"/>
              <c:layout>
                <c:manualLayout>
                  <c:x val="1.0878609887420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42E-435B-83F1-84A04DC3BBF3}"/>
                </c:ext>
              </c:extLst>
            </c:dLbl>
            <c:dLbl>
              <c:idx val="61"/>
              <c:layout>
                <c:manualLayout>
                  <c:x val="1.39867841409691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42E-435B-83F1-84A04DC3BBF3}"/>
                </c:ext>
              </c:extLst>
            </c:dLbl>
            <c:dLbl>
              <c:idx val="62"/>
              <c:layout>
                <c:manualLayout>
                  <c:x val="1.39867841409691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42E-435B-83F1-84A04DC3BBF3}"/>
                </c:ext>
              </c:extLst>
            </c:dLbl>
            <c:dLbl>
              <c:idx val="63"/>
              <c:layout>
                <c:manualLayout>
                  <c:x val="1.70949583945177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42E-435B-83F1-84A04DC3BBF3}"/>
                </c:ext>
              </c:extLst>
            </c:dLbl>
            <c:dLbl>
              <c:idx val="64"/>
              <c:layout>
                <c:manualLayout>
                  <c:x val="1.86490455212922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42E-435B-83F1-84A04DC3BBF3}"/>
                </c:ext>
              </c:extLst>
            </c:dLbl>
            <c:dLbl>
              <c:idx val="65"/>
              <c:layout>
                <c:manualLayout>
                  <c:x val="1.86490455212921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42E-435B-83F1-84A04DC3BBF3}"/>
                </c:ext>
              </c:extLst>
            </c:dLbl>
            <c:dLbl>
              <c:idx val="66"/>
              <c:layout>
                <c:manualLayout>
                  <c:x val="2.17572197748409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42E-435B-83F1-84A04DC3BBF3}"/>
                </c:ext>
              </c:extLst>
            </c:dLbl>
            <c:dLbl>
              <c:idx val="67"/>
              <c:layout>
                <c:manualLayout>
                  <c:x val="2.17572197748409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42E-435B-83F1-84A04DC3BBF3}"/>
                </c:ext>
              </c:extLst>
            </c:dLbl>
            <c:dLbl>
              <c:idx val="68"/>
              <c:layout>
                <c:manualLayout>
                  <c:x val="2.48653940283895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7D-4FFB-9726-32A7B78583C4}"/>
                </c:ext>
              </c:extLst>
            </c:dLbl>
            <c:dLbl>
              <c:idx val="69"/>
              <c:layout>
                <c:manualLayout>
                  <c:x val="2.79735682819383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7D-4FFB-9726-32A7B78583C4}"/>
                </c:ext>
              </c:extLst>
            </c:dLbl>
            <c:dLbl>
              <c:idx val="70"/>
              <c:layout>
                <c:manualLayout>
                  <c:x val="2.79735682819383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7D-4FFB-9726-32A7B78583C4}"/>
                </c:ext>
              </c:extLst>
            </c:dLbl>
            <c:dLbl>
              <c:idx val="71"/>
              <c:layout>
                <c:manualLayout>
                  <c:x val="2.95276554087126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7D-4FFB-9726-32A7B78583C4}"/>
                </c:ext>
              </c:extLst>
            </c:dLbl>
            <c:dLbl>
              <c:idx val="72"/>
              <c:layout>
                <c:manualLayout>
                  <c:x val="3.26358296622613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7D-4FFB-9726-32A7B78583C4}"/>
                </c:ext>
              </c:extLst>
            </c:dLbl>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市区町村別_件数及び割合!$R$6:$R$79</c:f>
              <c:strCache>
                <c:ptCount val="74"/>
                <c:pt idx="0">
                  <c:v>能勢町</c:v>
                </c:pt>
                <c:pt idx="1">
                  <c:v>千早赤阪村</c:v>
                </c:pt>
                <c:pt idx="2">
                  <c:v>岸和田市</c:v>
                </c:pt>
                <c:pt idx="3">
                  <c:v>此花区</c:v>
                </c:pt>
                <c:pt idx="4">
                  <c:v>島本町</c:v>
                </c:pt>
                <c:pt idx="5">
                  <c:v>大正区</c:v>
                </c:pt>
                <c:pt idx="6">
                  <c:v>岬町</c:v>
                </c:pt>
                <c:pt idx="7">
                  <c:v>堺市堺区</c:v>
                </c:pt>
                <c:pt idx="8">
                  <c:v>和泉市</c:v>
                </c:pt>
                <c:pt idx="9">
                  <c:v>高石市</c:v>
                </c:pt>
                <c:pt idx="10">
                  <c:v>堺市北区</c:v>
                </c:pt>
                <c:pt idx="11">
                  <c:v>豊能町</c:v>
                </c:pt>
                <c:pt idx="12">
                  <c:v>堺市中区</c:v>
                </c:pt>
                <c:pt idx="13">
                  <c:v>箕面市</c:v>
                </c:pt>
                <c:pt idx="14">
                  <c:v>堺市美原区</c:v>
                </c:pt>
                <c:pt idx="15">
                  <c:v>堺市</c:v>
                </c:pt>
                <c:pt idx="16">
                  <c:v>堺市東区</c:v>
                </c:pt>
                <c:pt idx="17">
                  <c:v>堺市西区</c:v>
                </c:pt>
                <c:pt idx="18">
                  <c:v>茨木市</c:v>
                </c:pt>
                <c:pt idx="19">
                  <c:v>大阪狭山市</c:v>
                </c:pt>
                <c:pt idx="20">
                  <c:v>大東市</c:v>
                </c:pt>
                <c:pt idx="21">
                  <c:v>浪速区</c:v>
                </c:pt>
                <c:pt idx="22">
                  <c:v>池田市</c:v>
                </c:pt>
                <c:pt idx="23">
                  <c:v>泉南市</c:v>
                </c:pt>
                <c:pt idx="24">
                  <c:v>中央区</c:v>
                </c:pt>
                <c:pt idx="25">
                  <c:v>寝屋川市</c:v>
                </c:pt>
                <c:pt idx="26">
                  <c:v>貝塚市</c:v>
                </c:pt>
                <c:pt idx="27">
                  <c:v>忠岡町</c:v>
                </c:pt>
                <c:pt idx="28">
                  <c:v>城東区</c:v>
                </c:pt>
                <c:pt idx="29">
                  <c:v>熊取町</c:v>
                </c:pt>
                <c:pt idx="30">
                  <c:v>東淀川区</c:v>
                </c:pt>
                <c:pt idx="31">
                  <c:v>四條畷市</c:v>
                </c:pt>
                <c:pt idx="32">
                  <c:v>港区</c:v>
                </c:pt>
                <c:pt idx="33">
                  <c:v>東大阪市</c:v>
                </c:pt>
                <c:pt idx="34">
                  <c:v>吹田市</c:v>
                </c:pt>
                <c:pt idx="35">
                  <c:v>都島区</c:v>
                </c:pt>
                <c:pt idx="36">
                  <c:v>羽曳野市</c:v>
                </c:pt>
                <c:pt idx="37">
                  <c:v>堺市南区</c:v>
                </c:pt>
                <c:pt idx="38">
                  <c:v>阪南市</c:v>
                </c:pt>
                <c:pt idx="39">
                  <c:v>交野市</c:v>
                </c:pt>
                <c:pt idx="40">
                  <c:v>守口市</c:v>
                </c:pt>
                <c:pt idx="41">
                  <c:v>枚方市</c:v>
                </c:pt>
                <c:pt idx="42">
                  <c:v>東成区</c:v>
                </c:pt>
                <c:pt idx="43">
                  <c:v>摂津市</c:v>
                </c:pt>
                <c:pt idx="44">
                  <c:v>高槻市</c:v>
                </c:pt>
                <c:pt idx="45">
                  <c:v>富田林市</c:v>
                </c:pt>
                <c:pt idx="46">
                  <c:v>北区</c:v>
                </c:pt>
                <c:pt idx="47">
                  <c:v>鶴見区</c:v>
                </c:pt>
                <c:pt idx="48">
                  <c:v>住之江区</c:v>
                </c:pt>
                <c:pt idx="49">
                  <c:v>豊中市</c:v>
                </c:pt>
                <c:pt idx="50">
                  <c:v>泉大津市</c:v>
                </c:pt>
                <c:pt idx="51">
                  <c:v>太子町</c:v>
                </c:pt>
                <c:pt idx="52">
                  <c:v>大阪市</c:v>
                </c:pt>
                <c:pt idx="53">
                  <c:v>福島区</c:v>
                </c:pt>
                <c:pt idx="54">
                  <c:v>淀川区</c:v>
                </c:pt>
                <c:pt idx="55">
                  <c:v>西区</c:v>
                </c:pt>
                <c:pt idx="56">
                  <c:v>門真市</c:v>
                </c:pt>
                <c:pt idx="57">
                  <c:v>田尻町</c:v>
                </c:pt>
                <c:pt idx="58">
                  <c:v>泉佐野市</c:v>
                </c:pt>
                <c:pt idx="59">
                  <c:v>河内長野市</c:v>
                </c:pt>
                <c:pt idx="60">
                  <c:v>旭区</c:v>
                </c:pt>
                <c:pt idx="61">
                  <c:v>西淀川区</c:v>
                </c:pt>
                <c:pt idx="62">
                  <c:v>河南町</c:v>
                </c:pt>
                <c:pt idx="63">
                  <c:v>東住吉区</c:v>
                </c:pt>
                <c:pt idx="64">
                  <c:v>天王寺区</c:v>
                </c:pt>
                <c:pt idx="65">
                  <c:v>藤井寺市</c:v>
                </c:pt>
                <c:pt idx="66">
                  <c:v>西成区</c:v>
                </c:pt>
                <c:pt idx="67">
                  <c:v>生野区</c:v>
                </c:pt>
                <c:pt idx="68">
                  <c:v>住吉区</c:v>
                </c:pt>
                <c:pt idx="69">
                  <c:v>平野区</c:v>
                </c:pt>
                <c:pt idx="70">
                  <c:v>松原市</c:v>
                </c:pt>
                <c:pt idx="71">
                  <c:v>八尾市</c:v>
                </c:pt>
                <c:pt idx="72">
                  <c:v>阿倍野区</c:v>
                </c:pt>
                <c:pt idx="73">
                  <c:v>柏原市</c:v>
                </c:pt>
              </c:strCache>
            </c:strRef>
          </c:cat>
          <c:val>
            <c:numRef>
              <c:f>市区町村別_件数及び割合!$S$6:$S$79</c:f>
              <c:numCache>
                <c:formatCode>0.0%</c:formatCode>
                <c:ptCount val="74"/>
                <c:pt idx="0">
                  <c:v>0.52066664486751413</c:v>
                </c:pt>
                <c:pt idx="1">
                  <c:v>0.47436201158074198</c:v>
                </c:pt>
                <c:pt idx="2">
                  <c:v>0.47053089011660904</c:v>
                </c:pt>
                <c:pt idx="3">
                  <c:v>0.46939243069210757</c:v>
                </c:pt>
                <c:pt idx="4">
                  <c:v>0.46871507569057713</c:v>
                </c:pt>
                <c:pt idx="5">
                  <c:v>0.46678516098388462</c:v>
                </c:pt>
                <c:pt idx="6">
                  <c:v>0.46102526634302471</c:v>
                </c:pt>
                <c:pt idx="7">
                  <c:v>0.45618142327638728</c:v>
                </c:pt>
                <c:pt idx="8">
                  <c:v>0.45588278874804994</c:v>
                </c:pt>
                <c:pt idx="9">
                  <c:v>0.45404650930490242</c:v>
                </c:pt>
                <c:pt idx="10">
                  <c:v>0.45244114949118197</c:v>
                </c:pt>
                <c:pt idx="11">
                  <c:v>0.4514109248816931</c:v>
                </c:pt>
                <c:pt idx="12">
                  <c:v>0.4510805594679585</c:v>
                </c:pt>
                <c:pt idx="13">
                  <c:v>0.4491879290242502</c:v>
                </c:pt>
                <c:pt idx="14">
                  <c:v>0.4484652300856285</c:v>
                </c:pt>
                <c:pt idx="15">
                  <c:v>0.44829307909232602</c:v>
                </c:pt>
                <c:pt idx="16">
                  <c:v>0.44803776782177651</c:v>
                </c:pt>
                <c:pt idx="17">
                  <c:v>0.44750530693851975</c:v>
                </c:pt>
                <c:pt idx="18">
                  <c:v>0.4469760639177508</c:v>
                </c:pt>
                <c:pt idx="19">
                  <c:v>0.44646209581896834</c:v>
                </c:pt>
                <c:pt idx="20">
                  <c:v>0.44629128759320802</c:v>
                </c:pt>
                <c:pt idx="21">
                  <c:v>0.44621956770280569</c:v>
                </c:pt>
                <c:pt idx="22">
                  <c:v>0.44486859333523943</c:v>
                </c:pt>
                <c:pt idx="23">
                  <c:v>0.44456165452765217</c:v>
                </c:pt>
                <c:pt idx="24">
                  <c:v>0.44329944168868368</c:v>
                </c:pt>
                <c:pt idx="25">
                  <c:v>0.44256962094366892</c:v>
                </c:pt>
                <c:pt idx="26">
                  <c:v>0.44061032605888728</c:v>
                </c:pt>
                <c:pt idx="27">
                  <c:v>0.43948567090778512</c:v>
                </c:pt>
                <c:pt idx="28">
                  <c:v>0.43892638898870279</c:v>
                </c:pt>
                <c:pt idx="29">
                  <c:v>0.43770799421220247</c:v>
                </c:pt>
                <c:pt idx="30">
                  <c:v>0.43770466883295023</c:v>
                </c:pt>
                <c:pt idx="31">
                  <c:v>0.4375858227927974</c:v>
                </c:pt>
                <c:pt idx="32">
                  <c:v>0.43742641957969874</c:v>
                </c:pt>
                <c:pt idx="33">
                  <c:v>0.43732365786064764</c:v>
                </c:pt>
                <c:pt idx="34">
                  <c:v>0.43728943303486056</c:v>
                </c:pt>
                <c:pt idx="35">
                  <c:v>0.43679950210931728</c:v>
                </c:pt>
                <c:pt idx="36">
                  <c:v>0.43661328754306983</c:v>
                </c:pt>
                <c:pt idx="37">
                  <c:v>0.43660395662602203</c:v>
                </c:pt>
                <c:pt idx="38">
                  <c:v>0.43618469082624439</c:v>
                </c:pt>
                <c:pt idx="39">
                  <c:v>0.43383765136081182</c:v>
                </c:pt>
                <c:pt idx="40">
                  <c:v>0.4335753771684831</c:v>
                </c:pt>
                <c:pt idx="41">
                  <c:v>0.43332167306617098</c:v>
                </c:pt>
                <c:pt idx="42">
                  <c:v>0.43288389686125095</c:v>
                </c:pt>
                <c:pt idx="43">
                  <c:v>0.43259890486507974</c:v>
                </c:pt>
                <c:pt idx="44">
                  <c:v>0.43252782412566704</c:v>
                </c:pt>
                <c:pt idx="45">
                  <c:v>0.43137728394215596</c:v>
                </c:pt>
                <c:pt idx="46">
                  <c:v>0.43112748068830958</c:v>
                </c:pt>
                <c:pt idx="47">
                  <c:v>0.43071178076634775</c:v>
                </c:pt>
                <c:pt idx="48">
                  <c:v>0.43044775854190753</c:v>
                </c:pt>
                <c:pt idx="49">
                  <c:v>0.4302088797782726</c:v>
                </c:pt>
                <c:pt idx="50">
                  <c:v>0.42906840144990704</c:v>
                </c:pt>
                <c:pt idx="51">
                  <c:v>0.42807080133354991</c:v>
                </c:pt>
                <c:pt idx="52">
                  <c:v>0.42794265957239047</c:v>
                </c:pt>
                <c:pt idx="53">
                  <c:v>0.42659038295398793</c:v>
                </c:pt>
                <c:pt idx="54">
                  <c:v>0.42645960249400999</c:v>
                </c:pt>
                <c:pt idx="55">
                  <c:v>0.4264156664972702</c:v>
                </c:pt>
                <c:pt idx="56">
                  <c:v>0.42597762429137698</c:v>
                </c:pt>
                <c:pt idx="57">
                  <c:v>0.4253544070923671</c:v>
                </c:pt>
                <c:pt idx="58">
                  <c:v>0.42500575140861246</c:v>
                </c:pt>
                <c:pt idx="59">
                  <c:v>0.4247781034786981</c:v>
                </c:pt>
                <c:pt idx="60">
                  <c:v>0.42453161050709987</c:v>
                </c:pt>
                <c:pt idx="61">
                  <c:v>0.42262844906161912</c:v>
                </c:pt>
                <c:pt idx="62">
                  <c:v>0.4220873593254601</c:v>
                </c:pt>
                <c:pt idx="63">
                  <c:v>0.41969944451869123</c:v>
                </c:pt>
                <c:pt idx="64">
                  <c:v>0.41897317591161065</c:v>
                </c:pt>
                <c:pt idx="65">
                  <c:v>0.41792120295382018</c:v>
                </c:pt>
                <c:pt idx="66">
                  <c:v>0.41626115182326195</c:v>
                </c:pt>
                <c:pt idx="67">
                  <c:v>0.41602829226134969</c:v>
                </c:pt>
                <c:pt idx="68">
                  <c:v>0.41396501803061614</c:v>
                </c:pt>
                <c:pt idx="69">
                  <c:v>0.41129608054524858</c:v>
                </c:pt>
                <c:pt idx="70">
                  <c:v>0.41107400432800517</c:v>
                </c:pt>
                <c:pt idx="71">
                  <c:v>0.4105244753735075</c:v>
                </c:pt>
                <c:pt idx="72">
                  <c:v>0.40721602711411936</c:v>
                </c:pt>
                <c:pt idx="73">
                  <c:v>0.3971764391491992</c:v>
                </c:pt>
              </c:numCache>
            </c:numRef>
          </c:val>
          <c:extLst>
            <c:ext xmlns:c16="http://schemas.microsoft.com/office/drawing/2014/chart" uri="{C3380CC4-5D6E-409C-BE32-E72D297353CC}">
              <c16:uniqueId val="{00000000-76B9-46FA-974F-7E93BF9CC849}"/>
            </c:ext>
          </c:extLst>
        </c:ser>
        <c:dLbls>
          <c:dLblPos val="outEnd"/>
          <c:showLegendKey val="0"/>
          <c:showVal val="1"/>
          <c:showCatName val="0"/>
          <c:showSerName val="0"/>
          <c:showPercent val="0"/>
          <c:showBubbleSize val="0"/>
        </c:dLbls>
        <c:gapWidth val="150"/>
        <c:axId val="375358352"/>
        <c:axId val="37535891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6121696035242292"/>
                  <c:y val="-0.87982589370837194"/>
                </c:manualLayout>
              </c:layout>
              <c:spPr/>
              <c:txPr>
                <a:bodyPr/>
                <a:lstStyle/>
                <a:p>
                  <a:pPr>
                    <a:defRPr sz="1000"/>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6B9-46FA-974F-7E93BF9CC84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市区町村別_件数及び割合!$Z$6:$Z$79</c:f>
              <c:numCache>
                <c:formatCode>0.0%</c:formatCode>
                <c:ptCount val="74"/>
                <c:pt idx="0">
                  <c:v>0.43519795457609484</c:v>
                </c:pt>
                <c:pt idx="1">
                  <c:v>0.43519795457609484</c:v>
                </c:pt>
                <c:pt idx="2">
                  <c:v>0.43519795457609484</c:v>
                </c:pt>
                <c:pt idx="3">
                  <c:v>0.43519795457609484</c:v>
                </c:pt>
                <c:pt idx="4">
                  <c:v>0.43519795457609484</c:v>
                </c:pt>
                <c:pt idx="5">
                  <c:v>0.43519795457609484</c:v>
                </c:pt>
                <c:pt idx="6">
                  <c:v>0.43519795457609484</c:v>
                </c:pt>
                <c:pt idx="7">
                  <c:v>0.43519795457609484</c:v>
                </c:pt>
                <c:pt idx="8">
                  <c:v>0.43519795457609484</c:v>
                </c:pt>
                <c:pt idx="9">
                  <c:v>0.43519795457609484</c:v>
                </c:pt>
                <c:pt idx="10">
                  <c:v>0.43519795457609484</c:v>
                </c:pt>
                <c:pt idx="11">
                  <c:v>0.43519795457609484</c:v>
                </c:pt>
                <c:pt idx="12">
                  <c:v>0.43519795457609484</c:v>
                </c:pt>
                <c:pt idx="13">
                  <c:v>0.43519795457609484</c:v>
                </c:pt>
                <c:pt idx="14">
                  <c:v>0.43519795457609484</c:v>
                </c:pt>
                <c:pt idx="15">
                  <c:v>0.43519795457609484</c:v>
                </c:pt>
                <c:pt idx="16">
                  <c:v>0.43519795457609484</c:v>
                </c:pt>
                <c:pt idx="17">
                  <c:v>0.43519795457609484</c:v>
                </c:pt>
                <c:pt idx="18">
                  <c:v>0.43519795457609484</c:v>
                </c:pt>
                <c:pt idx="19">
                  <c:v>0.43519795457609484</c:v>
                </c:pt>
                <c:pt idx="20">
                  <c:v>0.43519795457609484</c:v>
                </c:pt>
                <c:pt idx="21">
                  <c:v>0.43519795457609484</c:v>
                </c:pt>
                <c:pt idx="22">
                  <c:v>0.43519795457609484</c:v>
                </c:pt>
                <c:pt idx="23">
                  <c:v>0.43519795457609484</c:v>
                </c:pt>
                <c:pt idx="24">
                  <c:v>0.43519795457609484</c:v>
                </c:pt>
                <c:pt idx="25">
                  <c:v>0.43519795457609484</c:v>
                </c:pt>
                <c:pt idx="26">
                  <c:v>0.43519795457609484</c:v>
                </c:pt>
                <c:pt idx="27">
                  <c:v>0.43519795457609484</c:v>
                </c:pt>
                <c:pt idx="28">
                  <c:v>0.43519795457609484</c:v>
                </c:pt>
                <c:pt idx="29">
                  <c:v>0.43519795457609484</c:v>
                </c:pt>
                <c:pt idx="30">
                  <c:v>0.43519795457609484</c:v>
                </c:pt>
                <c:pt idx="31">
                  <c:v>0.43519795457609484</c:v>
                </c:pt>
                <c:pt idx="32">
                  <c:v>0.43519795457609484</c:v>
                </c:pt>
                <c:pt idx="33">
                  <c:v>0.43519795457609484</c:v>
                </c:pt>
                <c:pt idx="34">
                  <c:v>0.43519795457609484</c:v>
                </c:pt>
                <c:pt idx="35">
                  <c:v>0.43519795457609484</c:v>
                </c:pt>
                <c:pt idx="36">
                  <c:v>0.43519795457609484</c:v>
                </c:pt>
                <c:pt idx="37">
                  <c:v>0.43519795457609484</c:v>
                </c:pt>
                <c:pt idx="38">
                  <c:v>0.43519795457609484</c:v>
                </c:pt>
                <c:pt idx="39">
                  <c:v>0.43519795457609484</c:v>
                </c:pt>
                <c:pt idx="40">
                  <c:v>0.43519795457609484</c:v>
                </c:pt>
                <c:pt idx="41">
                  <c:v>0.43519795457609484</c:v>
                </c:pt>
                <c:pt idx="42">
                  <c:v>0.43519795457609484</c:v>
                </c:pt>
                <c:pt idx="43">
                  <c:v>0.43519795457609484</c:v>
                </c:pt>
                <c:pt idx="44">
                  <c:v>0.43519795457609484</c:v>
                </c:pt>
                <c:pt idx="45">
                  <c:v>0.43519795457609484</c:v>
                </c:pt>
                <c:pt idx="46">
                  <c:v>0.43519795457609484</c:v>
                </c:pt>
                <c:pt idx="47">
                  <c:v>0.43519795457609484</c:v>
                </c:pt>
                <c:pt idx="48">
                  <c:v>0.43519795457609484</c:v>
                </c:pt>
                <c:pt idx="49">
                  <c:v>0.43519795457609484</c:v>
                </c:pt>
                <c:pt idx="50">
                  <c:v>0.43519795457609484</c:v>
                </c:pt>
                <c:pt idx="51">
                  <c:v>0.43519795457609484</c:v>
                </c:pt>
                <c:pt idx="52">
                  <c:v>0.43519795457609484</c:v>
                </c:pt>
                <c:pt idx="53">
                  <c:v>0.43519795457609484</c:v>
                </c:pt>
                <c:pt idx="54">
                  <c:v>0.43519795457609484</c:v>
                </c:pt>
                <c:pt idx="55">
                  <c:v>0.43519795457609484</c:v>
                </c:pt>
                <c:pt idx="56">
                  <c:v>0.43519795457609484</c:v>
                </c:pt>
                <c:pt idx="57">
                  <c:v>0.43519795457609484</c:v>
                </c:pt>
                <c:pt idx="58">
                  <c:v>0.43519795457609484</c:v>
                </c:pt>
                <c:pt idx="59">
                  <c:v>0.43519795457609484</c:v>
                </c:pt>
                <c:pt idx="60">
                  <c:v>0.43519795457609484</c:v>
                </c:pt>
                <c:pt idx="61">
                  <c:v>0.43519795457609484</c:v>
                </c:pt>
                <c:pt idx="62">
                  <c:v>0.43519795457609484</c:v>
                </c:pt>
                <c:pt idx="63">
                  <c:v>0.43519795457609484</c:v>
                </c:pt>
                <c:pt idx="64">
                  <c:v>0.43519795457609484</c:v>
                </c:pt>
                <c:pt idx="65">
                  <c:v>0.43519795457609484</c:v>
                </c:pt>
                <c:pt idx="66">
                  <c:v>0.43519795457609484</c:v>
                </c:pt>
                <c:pt idx="67">
                  <c:v>0.43519795457609484</c:v>
                </c:pt>
                <c:pt idx="68">
                  <c:v>0.43519795457609484</c:v>
                </c:pt>
                <c:pt idx="69">
                  <c:v>0.43519795457609484</c:v>
                </c:pt>
                <c:pt idx="70">
                  <c:v>0.43519795457609484</c:v>
                </c:pt>
                <c:pt idx="71">
                  <c:v>0.43519795457609484</c:v>
                </c:pt>
                <c:pt idx="72">
                  <c:v>0.43519795457609484</c:v>
                </c:pt>
                <c:pt idx="73">
                  <c:v>0.43519795457609484</c:v>
                </c:pt>
              </c:numCache>
            </c:numRef>
          </c:xVal>
          <c:yVal>
            <c:numRef>
              <c:f>市区町村別_件数及び割合!$AC$6:$AC$79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76B9-46FA-974F-7E93BF9CC849}"/>
            </c:ext>
          </c:extLst>
        </c:ser>
        <c:dLbls>
          <c:showLegendKey val="0"/>
          <c:showVal val="1"/>
          <c:showCatName val="0"/>
          <c:showSerName val="0"/>
          <c:showPercent val="0"/>
          <c:showBubbleSize val="0"/>
        </c:dLbls>
        <c:axId val="375373472"/>
        <c:axId val="375363952"/>
      </c:scatterChart>
      <c:catAx>
        <c:axId val="375358352"/>
        <c:scaling>
          <c:orientation val="maxMin"/>
        </c:scaling>
        <c:delete val="0"/>
        <c:axPos val="l"/>
        <c:numFmt formatCode="General" sourceLinked="0"/>
        <c:majorTickMark val="none"/>
        <c:minorTickMark val="none"/>
        <c:tickLblPos val="nextTo"/>
        <c:spPr>
          <a:ln>
            <a:solidFill>
              <a:srgbClr val="7F7F7F"/>
            </a:solidFill>
          </a:ln>
        </c:spPr>
        <c:crossAx val="375358912"/>
        <c:crosses val="autoZero"/>
        <c:auto val="1"/>
        <c:lblAlgn val="ctr"/>
        <c:lblOffset val="100"/>
        <c:noMultiLvlLbl val="0"/>
      </c:catAx>
      <c:valAx>
        <c:axId val="375358912"/>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159348996573663"/>
              <c:y val="3.7631092463991767E-2"/>
            </c:manualLayout>
          </c:layout>
          <c:overlay val="0"/>
        </c:title>
        <c:numFmt formatCode="0.0%" sourceLinked="1"/>
        <c:majorTickMark val="out"/>
        <c:minorTickMark val="none"/>
        <c:tickLblPos val="nextTo"/>
        <c:spPr>
          <a:ln>
            <a:solidFill>
              <a:srgbClr val="7F7F7F"/>
            </a:solidFill>
          </a:ln>
        </c:spPr>
        <c:crossAx val="375358352"/>
        <c:crosses val="autoZero"/>
        <c:crossBetween val="between"/>
      </c:valAx>
      <c:valAx>
        <c:axId val="375363952"/>
        <c:scaling>
          <c:orientation val="minMax"/>
          <c:max val="50"/>
          <c:min val="0"/>
        </c:scaling>
        <c:delete val="1"/>
        <c:axPos val="r"/>
        <c:numFmt formatCode="General" sourceLinked="1"/>
        <c:majorTickMark val="out"/>
        <c:minorTickMark val="none"/>
        <c:tickLblPos val="nextTo"/>
        <c:crossAx val="375373472"/>
        <c:crosses val="max"/>
        <c:crossBetween val="midCat"/>
      </c:valAx>
      <c:valAx>
        <c:axId val="375373472"/>
        <c:scaling>
          <c:orientation val="minMax"/>
        </c:scaling>
        <c:delete val="1"/>
        <c:axPos val="b"/>
        <c:numFmt formatCode="0.0%" sourceLinked="1"/>
        <c:majorTickMark val="out"/>
        <c:minorTickMark val="none"/>
        <c:tickLblPos val="nextTo"/>
        <c:crossAx val="375363952"/>
        <c:crosses val="autoZero"/>
        <c:crossBetween val="midCat"/>
      </c:valAx>
      <c:spPr>
        <a:ln>
          <a:solidFill>
            <a:srgbClr val="7F7F7F"/>
          </a:solidFill>
        </a:ln>
      </c:spPr>
    </c:plotArea>
    <c:legend>
      <c:legendPos val="r"/>
      <c:layout>
        <c:manualLayout>
          <c:xMode val="edge"/>
          <c:yMode val="edge"/>
          <c:x val="0.17145488143811721"/>
          <c:y val="1.2118890544087395E-2"/>
          <c:w val="0.60314673880905922"/>
          <c:h val="3.2809622003214182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3.6127753303964755E-2"/>
          <c:y val="5.7663966049382717E-2"/>
          <c:w val="0.90665528634361237"/>
          <c:h val="0.92426512667181071"/>
        </c:manualLayout>
      </c:layout>
      <c:barChart>
        <c:barDir val="bar"/>
        <c:grouping val="clustered"/>
        <c:varyColors val="0"/>
        <c:ser>
          <c:idx val="0"/>
          <c:order val="0"/>
          <c:tx>
            <c:strRef>
              <c:f>市区町村別_件数及び割合!$U$5</c:f>
              <c:strCache>
                <c:ptCount val="1"/>
                <c:pt idx="0">
                  <c:v>前年度との差分(高額レセプト医療費割合)</c:v>
                </c:pt>
              </c:strCache>
            </c:strRef>
          </c:tx>
          <c:spPr>
            <a:solidFill>
              <a:schemeClr val="accent1"/>
            </a:solidFill>
            <a:ln>
              <a:noFill/>
            </a:ln>
          </c:spPr>
          <c:invertIfNegative val="0"/>
          <c:dLbls>
            <c:dLbl>
              <c:idx val="12"/>
              <c:layout>
                <c:manualLayout>
                  <c:x val="9.3245227606460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38-422F-8686-A02B7C7FA0AA}"/>
                </c:ext>
              </c:extLst>
            </c:dLbl>
            <c:dLbl>
              <c:idx val="22"/>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8-422F-8686-A02B7C7FA0AA}"/>
                </c:ext>
              </c:extLst>
            </c:dLbl>
            <c:dLbl>
              <c:idx val="33"/>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9A-4F10-B13D-E4B4CB717552}"/>
                </c:ext>
              </c:extLst>
            </c:dLbl>
            <c:dLbl>
              <c:idx val="41"/>
              <c:layout>
                <c:manualLayout>
                  <c:x val="9.3245227606460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9A-4F10-B13D-E4B4CB717552}"/>
                </c:ext>
              </c:extLst>
            </c:dLbl>
            <c:dLbl>
              <c:idx val="49"/>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9A-4F10-B13D-E4B4CB717552}"/>
                </c:ext>
              </c:extLst>
            </c:dLbl>
            <c:dLbl>
              <c:idx val="53"/>
              <c:layout>
                <c:manualLayout>
                  <c:x val="-4.6620166421928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59A-4F10-B13D-E4B4CB717552}"/>
                </c:ext>
              </c:extLst>
            </c:dLbl>
            <c:dLbl>
              <c:idx val="56"/>
              <c:layout>
                <c:manualLayout>
                  <c:x val="9.3245227606460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59A-4F10-B13D-E4B4CB717552}"/>
                </c:ext>
              </c:extLst>
            </c:dLbl>
            <c:dLbl>
              <c:idx val="64"/>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59A-4F10-B13D-E4B4CB717552}"/>
                </c:ext>
              </c:extLst>
            </c:dLbl>
            <c:dLbl>
              <c:idx val="66"/>
              <c:layout>
                <c:manualLayout>
                  <c:x val="-4.6620166421928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59A-4F10-B13D-E4B4CB717552}"/>
                </c:ext>
              </c:extLst>
            </c:dLbl>
            <c:dLbl>
              <c:idx val="67"/>
              <c:layout>
                <c:manualLayout>
                  <c:x val="-4.66226138032311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59A-4F10-B13D-E4B4CB717552}"/>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市区町村別_件数及び割合!$R$6:$R$79</c:f>
              <c:strCache>
                <c:ptCount val="74"/>
                <c:pt idx="0">
                  <c:v>能勢町</c:v>
                </c:pt>
                <c:pt idx="1">
                  <c:v>千早赤阪村</c:v>
                </c:pt>
                <c:pt idx="2">
                  <c:v>岸和田市</c:v>
                </c:pt>
                <c:pt idx="3">
                  <c:v>此花区</c:v>
                </c:pt>
                <c:pt idx="4">
                  <c:v>島本町</c:v>
                </c:pt>
                <c:pt idx="5">
                  <c:v>大正区</c:v>
                </c:pt>
                <c:pt idx="6">
                  <c:v>岬町</c:v>
                </c:pt>
                <c:pt idx="7">
                  <c:v>堺市堺区</c:v>
                </c:pt>
                <c:pt idx="8">
                  <c:v>和泉市</c:v>
                </c:pt>
                <c:pt idx="9">
                  <c:v>高石市</c:v>
                </c:pt>
                <c:pt idx="10">
                  <c:v>堺市北区</c:v>
                </c:pt>
                <c:pt idx="11">
                  <c:v>豊能町</c:v>
                </c:pt>
                <c:pt idx="12">
                  <c:v>堺市中区</c:v>
                </c:pt>
                <c:pt idx="13">
                  <c:v>箕面市</c:v>
                </c:pt>
                <c:pt idx="14">
                  <c:v>堺市美原区</c:v>
                </c:pt>
                <c:pt idx="15">
                  <c:v>堺市</c:v>
                </c:pt>
                <c:pt idx="16">
                  <c:v>堺市東区</c:v>
                </c:pt>
                <c:pt idx="17">
                  <c:v>堺市西区</c:v>
                </c:pt>
                <c:pt idx="18">
                  <c:v>茨木市</c:v>
                </c:pt>
                <c:pt idx="19">
                  <c:v>大阪狭山市</c:v>
                </c:pt>
                <c:pt idx="20">
                  <c:v>大東市</c:v>
                </c:pt>
                <c:pt idx="21">
                  <c:v>浪速区</c:v>
                </c:pt>
                <c:pt idx="22">
                  <c:v>池田市</c:v>
                </c:pt>
                <c:pt idx="23">
                  <c:v>泉南市</c:v>
                </c:pt>
                <c:pt idx="24">
                  <c:v>中央区</c:v>
                </c:pt>
                <c:pt idx="25">
                  <c:v>寝屋川市</c:v>
                </c:pt>
                <c:pt idx="26">
                  <c:v>貝塚市</c:v>
                </c:pt>
                <c:pt idx="27">
                  <c:v>忠岡町</c:v>
                </c:pt>
                <c:pt idx="28">
                  <c:v>城東区</c:v>
                </c:pt>
                <c:pt idx="29">
                  <c:v>熊取町</c:v>
                </c:pt>
                <c:pt idx="30">
                  <c:v>東淀川区</c:v>
                </c:pt>
                <c:pt idx="31">
                  <c:v>四條畷市</c:v>
                </c:pt>
                <c:pt idx="32">
                  <c:v>港区</c:v>
                </c:pt>
                <c:pt idx="33">
                  <c:v>東大阪市</c:v>
                </c:pt>
                <c:pt idx="34">
                  <c:v>吹田市</c:v>
                </c:pt>
                <c:pt idx="35">
                  <c:v>都島区</c:v>
                </c:pt>
                <c:pt idx="36">
                  <c:v>羽曳野市</c:v>
                </c:pt>
                <c:pt idx="37">
                  <c:v>堺市南区</c:v>
                </c:pt>
                <c:pt idx="38">
                  <c:v>阪南市</c:v>
                </c:pt>
                <c:pt idx="39">
                  <c:v>交野市</c:v>
                </c:pt>
                <c:pt idx="40">
                  <c:v>守口市</c:v>
                </c:pt>
                <c:pt idx="41">
                  <c:v>枚方市</c:v>
                </c:pt>
                <c:pt idx="42">
                  <c:v>東成区</c:v>
                </c:pt>
                <c:pt idx="43">
                  <c:v>摂津市</c:v>
                </c:pt>
                <c:pt idx="44">
                  <c:v>高槻市</c:v>
                </c:pt>
                <c:pt idx="45">
                  <c:v>富田林市</c:v>
                </c:pt>
                <c:pt idx="46">
                  <c:v>北区</c:v>
                </c:pt>
                <c:pt idx="47">
                  <c:v>鶴見区</c:v>
                </c:pt>
                <c:pt idx="48">
                  <c:v>住之江区</c:v>
                </c:pt>
                <c:pt idx="49">
                  <c:v>豊中市</c:v>
                </c:pt>
                <c:pt idx="50">
                  <c:v>泉大津市</c:v>
                </c:pt>
                <c:pt idx="51">
                  <c:v>太子町</c:v>
                </c:pt>
                <c:pt idx="52">
                  <c:v>大阪市</c:v>
                </c:pt>
                <c:pt idx="53">
                  <c:v>福島区</c:v>
                </c:pt>
                <c:pt idx="54">
                  <c:v>淀川区</c:v>
                </c:pt>
                <c:pt idx="55">
                  <c:v>西区</c:v>
                </c:pt>
                <c:pt idx="56">
                  <c:v>門真市</c:v>
                </c:pt>
                <c:pt idx="57">
                  <c:v>田尻町</c:v>
                </c:pt>
                <c:pt idx="58">
                  <c:v>泉佐野市</c:v>
                </c:pt>
                <c:pt idx="59">
                  <c:v>河内長野市</c:v>
                </c:pt>
                <c:pt idx="60">
                  <c:v>旭区</c:v>
                </c:pt>
                <c:pt idx="61">
                  <c:v>西淀川区</c:v>
                </c:pt>
                <c:pt idx="62">
                  <c:v>河南町</c:v>
                </c:pt>
                <c:pt idx="63">
                  <c:v>東住吉区</c:v>
                </c:pt>
                <c:pt idx="64">
                  <c:v>天王寺区</c:v>
                </c:pt>
                <c:pt idx="65">
                  <c:v>藤井寺市</c:v>
                </c:pt>
                <c:pt idx="66">
                  <c:v>西成区</c:v>
                </c:pt>
                <c:pt idx="67">
                  <c:v>生野区</c:v>
                </c:pt>
                <c:pt idx="68">
                  <c:v>住吉区</c:v>
                </c:pt>
                <c:pt idx="69">
                  <c:v>平野区</c:v>
                </c:pt>
                <c:pt idx="70">
                  <c:v>松原市</c:v>
                </c:pt>
                <c:pt idx="71">
                  <c:v>八尾市</c:v>
                </c:pt>
                <c:pt idx="72">
                  <c:v>阿倍野区</c:v>
                </c:pt>
                <c:pt idx="73">
                  <c:v>柏原市</c:v>
                </c:pt>
              </c:strCache>
            </c:strRef>
          </c:cat>
          <c:val>
            <c:numRef>
              <c:f>市区町村別_件数及び割合!$U$6:$U$79</c:f>
              <c:numCache>
                <c:formatCode>General</c:formatCode>
                <c:ptCount val="74"/>
                <c:pt idx="0">
                  <c:v>1.5000000000000013</c:v>
                </c:pt>
                <c:pt idx="1">
                  <c:v>2.7999999999999972</c:v>
                </c:pt>
                <c:pt idx="2">
                  <c:v>1.1999999999999955</c:v>
                </c:pt>
                <c:pt idx="3">
                  <c:v>-0.9000000000000008</c:v>
                </c:pt>
                <c:pt idx="4">
                  <c:v>-0.10000000000000009</c:v>
                </c:pt>
                <c:pt idx="5">
                  <c:v>0.20000000000000018</c:v>
                </c:pt>
                <c:pt idx="6">
                  <c:v>-0.30000000000000027</c:v>
                </c:pt>
                <c:pt idx="7">
                  <c:v>0.80000000000000071</c:v>
                </c:pt>
                <c:pt idx="8">
                  <c:v>0.60000000000000053</c:v>
                </c:pt>
                <c:pt idx="9">
                  <c:v>1.4000000000000012</c:v>
                </c:pt>
                <c:pt idx="10">
                  <c:v>0.9000000000000008</c:v>
                </c:pt>
                <c:pt idx="11">
                  <c:v>-0.20000000000000018</c:v>
                </c:pt>
                <c:pt idx="12">
                  <c:v>0.40000000000000036</c:v>
                </c:pt>
                <c:pt idx="13">
                  <c:v>0.10000000000000009</c:v>
                </c:pt>
                <c:pt idx="14">
                  <c:v>-0.20000000000000018</c:v>
                </c:pt>
                <c:pt idx="15">
                  <c:v>0.60000000000000053</c:v>
                </c:pt>
                <c:pt idx="16">
                  <c:v>-0.20000000000000018</c:v>
                </c:pt>
                <c:pt idx="17">
                  <c:v>0.80000000000000071</c:v>
                </c:pt>
                <c:pt idx="18">
                  <c:v>0.60000000000000053</c:v>
                </c:pt>
                <c:pt idx="19">
                  <c:v>1.4000000000000012</c:v>
                </c:pt>
                <c:pt idx="20">
                  <c:v>0.70000000000000062</c:v>
                </c:pt>
                <c:pt idx="21">
                  <c:v>-1.0000000000000009</c:v>
                </c:pt>
                <c:pt idx="22">
                  <c:v>0.30000000000000027</c:v>
                </c:pt>
                <c:pt idx="23">
                  <c:v>1.3000000000000012</c:v>
                </c:pt>
                <c:pt idx="24">
                  <c:v>0.9000000000000008</c:v>
                </c:pt>
                <c:pt idx="25">
                  <c:v>1.5000000000000013</c:v>
                </c:pt>
                <c:pt idx="26">
                  <c:v>1.3000000000000012</c:v>
                </c:pt>
                <c:pt idx="27">
                  <c:v>0.20000000000000018</c:v>
                </c:pt>
                <c:pt idx="28">
                  <c:v>-0.50000000000000044</c:v>
                </c:pt>
                <c:pt idx="29">
                  <c:v>-1.0000000000000009</c:v>
                </c:pt>
                <c:pt idx="30">
                  <c:v>1.0000000000000009</c:v>
                </c:pt>
                <c:pt idx="31">
                  <c:v>-0.40000000000000036</c:v>
                </c:pt>
                <c:pt idx="32">
                  <c:v>-0.9000000000000008</c:v>
                </c:pt>
                <c:pt idx="33">
                  <c:v>0.30000000000000027</c:v>
                </c:pt>
                <c:pt idx="34">
                  <c:v>0.20000000000000018</c:v>
                </c:pt>
                <c:pt idx="35">
                  <c:v>0.10000000000000009</c:v>
                </c:pt>
                <c:pt idx="36">
                  <c:v>0.60000000000000053</c:v>
                </c:pt>
                <c:pt idx="37">
                  <c:v>1.100000000000001</c:v>
                </c:pt>
                <c:pt idx="38">
                  <c:v>1.5000000000000013</c:v>
                </c:pt>
                <c:pt idx="39">
                  <c:v>0.50000000000000044</c:v>
                </c:pt>
                <c:pt idx="40">
                  <c:v>1.0000000000000009</c:v>
                </c:pt>
                <c:pt idx="41">
                  <c:v>0.40000000000000036</c:v>
                </c:pt>
                <c:pt idx="42">
                  <c:v>1.4000000000000012</c:v>
                </c:pt>
                <c:pt idx="43">
                  <c:v>1.0000000000000009</c:v>
                </c:pt>
                <c:pt idx="44">
                  <c:v>0</c:v>
                </c:pt>
                <c:pt idx="45">
                  <c:v>0.20000000000000018</c:v>
                </c:pt>
                <c:pt idx="46">
                  <c:v>-1.3000000000000012</c:v>
                </c:pt>
                <c:pt idx="47">
                  <c:v>0.20000000000000018</c:v>
                </c:pt>
                <c:pt idx="48">
                  <c:v>-0.80000000000000071</c:v>
                </c:pt>
                <c:pt idx="49">
                  <c:v>0.30000000000000027</c:v>
                </c:pt>
                <c:pt idx="50">
                  <c:v>1.100000000000001</c:v>
                </c:pt>
                <c:pt idx="51">
                  <c:v>-1.100000000000001</c:v>
                </c:pt>
                <c:pt idx="52">
                  <c:v>0</c:v>
                </c:pt>
                <c:pt idx="53">
                  <c:v>-1.7000000000000015</c:v>
                </c:pt>
                <c:pt idx="54">
                  <c:v>0.9000000000000008</c:v>
                </c:pt>
                <c:pt idx="55">
                  <c:v>-0.60000000000000053</c:v>
                </c:pt>
                <c:pt idx="56">
                  <c:v>0.40000000000000036</c:v>
                </c:pt>
                <c:pt idx="57">
                  <c:v>0</c:v>
                </c:pt>
                <c:pt idx="58">
                  <c:v>1.5000000000000013</c:v>
                </c:pt>
                <c:pt idx="59">
                  <c:v>3.099999999999997</c:v>
                </c:pt>
                <c:pt idx="60">
                  <c:v>0.10000000000000009</c:v>
                </c:pt>
                <c:pt idx="61">
                  <c:v>-0.70000000000000062</c:v>
                </c:pt>
                <c:pt idx="62">
                  <c:v>1.8999999999999961</c:v>
                </c:pt>
                <c:pt idx="63">
                  <c:v>0.10000000000000009</c:v>
                </c:pt>
                <c:pt idx="64">
                  <c:v>0.30000000000000027</c:v>
                </c:pt>
                <c:pt idx="65">
                  <c:v>1.699999999999996</c:v>
                </c:pt>
                <c:pt idx="66">
                  <c:v>-1.7000000000000015</c:v>
                </c:pt>
                <c:pt idx="67">
                  <c:v>0.30000000000000027</c:v>
                </c:pt>
                <c:pt idx="68">
                  <c:v>0.70000000000000062</c:v>
                </c:pt>
                <c:pt idx="69">
                  <c:v>0.20000000000000018</c:v>
                </c:pt>
                <c:pt idx="70">
                  <c:v>0.99999999999999534</c:v>
                </c:pt>
                <c:pt idx="71">
                  <c:v>1.0999999999999954</c:v>
                </c:pt>
                <c:pt idx="72">
                  <c:v>0.69999999999999507</c:v>
                </c:pt>
                <c:pt idx="73">
                  <c:v>1.5000000000000013</c:v>
                </c:pt>
              </c:numCache>
            </c:numRef>
          </c:val>
          <c:extLst>
            <c:ext xmlns:c16="http://schemas.microsoft.com/office/drawing/2014/chart" uri="{C3380CC4-5D6E-409C-BE32-E72D297353CC}">
              <c16:uniqueId val="{00000029-259A-4F10-B13D-E4B4CB717552}"/>
            </c:ext>
          </c:extLst>
        </c:ser>
        <c:dLbls>
          <c:dLblPos val="outEnd"/>
          <c:showLegendKey val="0"/>
          <c:showVal val="1"/>
          <c:showCatName val="0"/>
          <c:showSerName val="0"/>
          <c:showPercent val="0"/>
          <c:showBubbleSize val="0"/>
        </c:dLbls>
        <c:gapWidth val="150"/>
        <c:axId val="375358352"/>
        <c:axId val="375358912"/>
      </c:barChart>
      <c:scatterChart>
        <c:scatterStyle val="lineMarker"/>
        <c:varyColors val="0"/>
        <c:ser>
          <c:idx val="1"/>
          <c:order val="1"/>
          <c:tx>
            <c:strRef>
              <c:f>市区町村別_件数及び割合!$B$80</c:f>
              <c:strCache>
                <c:ptCount val="1"/>
                <c:pt idx="0">
                  <c:v>広域連合全体</c:v>
                </c:pt>
              </c:strCache>
            </c:strRef>
          </c:tx>
          <c:spPr>
            <a:ln w="28575">
              <a:solidFill>
                <a:srgbClr val="BE4B48"/>
              </a:solidFill>
            </a:ln>
          </c:spPr>
          <c:marker>
            <c:symbol val="none"/>
          </c:marker>
          <c:dLbls>
            <c:dLbl>
              <c:idx val="0"/>
              <c:layout>
                <c:manualLayout>
                  <c:x val="-0.19385279001468428"/>
                  <c:y val="-0.87982590663580251"/>
                </c:manualLayout>
              </c:layout>
              <c:spPr/>
              <c:txPr>
                <a:bodyPr/>
                <a:lstStyle/>
                <a:p>
                  <a:pPr>
                    <a:defRPr sz="1000"/>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A-259A-4F10-B13D-E4B4CB71755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市区町村別_件数及び割合!$AB$6:$AB$79</c:f>
              <c:numCache>
                <c:formatCode>General</c:formatCode>
                <c:ptCount val="74"/>
                <c:pt idx="0">
                  <c:v>0.50000000000000044</c:v>
                </c:pt>
                <c:pt idx="1">
                  <c:v>0.50000000000000044</c:v>
                </c:pt>
                <c:pt idx="2">
                  <c:v>0.50000000000000044</c:v>
                </c:pt>
                <c:pt idx="3">
                  <c:v>0.50000000000000044</c:v>
                </c:pt>
                <c:pt idx="4">
                  <c:v>0.50000000000000044</c:v>
                </c:pt>
                <c:pt idx="5">
                  <c:v>0.50000000000000044</c:v>
                </c:pt>
                <c:pt idx="6">
                  <c:v>0.50000000000000044</c:v>
                </c:pt>
                <c:pt idx="7">
                  <c:v>0.50000000000000044</c:v>
                </c:pt>
                <c:pt idx="8">
                  <c:v>0.50000000000000044</c:v>
                </c:pt>
                <c:pt idx="9">
                  <c:v>0.50000000000000044</c:v>
                </c:pt>
                <c:pt idx="10">
                  <c:v>0.50000000000000044</c:v>
                </c:pt>
                <c:pt idx="11">
                  <c:v>0.50000000000000044</c:v>
                </c:pt>
                <c:pt idx="12">
                  <c:v>0.50000000000000044</c:v>
                </c:pt>
                <c:pt idx="13">
                  <c:v>0.50000000000000044</c:v>
                </c:pt>
                <c:pt idx="14">
                  <c:v>0.50000000000000044</c:v>
                </c:pt>
                <c:pt idx="15">
                  <c:v>0.50000000000000044</c:v>
                </c:pt>
                <c:pt idx="16">
                  <c:v>0.50000000000000044</c:v>
                </c:pt>
                <c:pt idx="17">
                  <c:v>0.50000000000000044</c:v>
                </c:pt>
                <c:pt idx="18">
                  <c:v>0.50000000000000044</c:v>
                </c:pt>
                <c:pt idx="19">
                  <c:v>0.50000000000000044</c:v>
                </c:pt>
                <c:pt idx="20">
                  <c:v>0.50000000000000044</c:v>
                </c:pt>
                <c:pt idx="21">
                  <c:v>0.50000000000000044</c:v>
                </c:pt>
                <c:pt idx="22">
                  <c:v>0.50000000000000044</c:v>
                </c:pt>
                <c:pt idx="23">
                  <c:v>0.50000000000000044</c:v>
                </c:pt>
                <c:pt idx="24">
                  <c:v>0.50000000000000044</c:v>
                </c:pt>
                <c:pt idx="25">
                  <c:v>0.50000000000000044</c:v>
                </c:pt>
                <c:pt idx="26">
                  <c:v>0.50000000000000044</c:v>
                </c:pt>
                <c:pt idx="27">
                  <c:v>0.50000000000000044</c:v>
                </c:pt>
                <c:pt idx="28">
                  <c:v>0.50000000000000044</c:v>
                </c:pt>
                <c:pt idx="29">
                  <c:v>0.50000000000000044</c:v>
                </c:pt>
                <c:pt idx="30">
                  <c:v>0.50000000000000044</c:v>
                </c:pt>
                <c:pt idx="31">
                  <c:v>0.50000000000000044</c:v>
                </c:pt>
                <c:pt idx="32">
                  <c:v>0.50000000000000044</c:v>
                </c:pt>
                <c:pt idx="33">
                  <c:v>0.50000000000000044</c:v>
                </c:pt>
                <c:pt idx="34">
                  <c:v>0.50000000000000044</c:v>
                </c:pt>
                <c:pt idx="35">
                  <c:v>0.50000000000000044</c:v>
                </c:pt>
                <c:pt idx="36">
                  <c:v>0.50000000000000044</c:v>
                </c:pt>
                <c:pt idx="37">
                  <c:v>0.50000000000000044</c:v>
                </c:pt>
                <c:pt idx="38">
                  <c:v>0.50000000000000044</c:v>
                </c:pt>
                <c:pt idx="39">
                  <c:v>0.50000000000000044</c:v>
                </c:pt>
                <c:pt idx="40">
                  <c:v>0.50000000000000044</c:v>
                </c:pt>
                <c:pt idx="41">
                  <c:v>0.50000000000000044</c:v>
                </c:pt>
                <c:pt idx="42">
                  <c:v>0.50000000000000044</c:v>
                </c:pt>
                <c:pt idx="43">
                  <c:v>0.50000000000000044</c:v>
                </c:pt>
                <c:pt idx="44">
                  <c:v>0.50000000000000044</c:v>
                </c:pt>
                <c:pt idx="45">
                  <c:v>0.50000000000000044</c:v>
                </c:pt>
                <c:pt idx="46">
                  <c:v>0.50000000000000044</c:v>
                </c:pt>
                <c:pt idx="47">
                  <c:v>0.50000000000000044</c:v>
                </c:pt>
                <c:pt idx="48">
                  <c:v>0.50000000000000044</c:v>
                </c:pt>
                <c:pt idx="49">
                  <c:v>0.50000000000000044</c:v>
                </c:pt>
                <c:pt idx="50">
                  <c:v>0.50000000000000044</c:v>
                </c:pt>
                <c:pt idx="51">
                  <c:v>0.50000000000000044</c:v>
                </c:pt>
                <c:pt idx="52">
                  <c:v>0.50000000000000044</c:v>
                </c:pt>
                <c:pt idx="53">
                  <c:v>0.50000000000000044</c:v>
                </c:pt>
                <c:pt idx="54">
                  <c:v>0.50000000000000044</c:v>
                </c:pt>
                <c:pt idx="55">
                  <c:v>0.50000000000000044</c:v>
                </c:pt>
                <c:pt idx="56">
                  <c:v>0.50000000000000044</c:v>
                </c:pt>
                <c:pt idx="57">
                  <c:v>0.50000000000000044</c:v>
                </c:pt>
                <c:pt idx="58">
                  <c:v>0.50000000000000044</c:v>
                </c:pt>
                <c:pt idx="59">
                  <c:v>0.50000000000000044</c:v>
                </c:pt>
                <c:pt idx="60">
                  <c:v>0.50000000000000044</c:v>
                </c:pt>
                <c:pt idx="61">
                  <c:v>0.50000000000000044</c:v>
                </c:pt>
                <c:pt idx="62">
                  <c:v>0.50000000000000044</c:v>
                </c:pt>
                <c:pt idx="63">
                  <c:v>0.50000000000000044</c:v>
                </c:pt>
                <c:pt idx="64">
                  <c:v>0.50000000000000044</c:v>
                </c:pt>
                <c:pt idx="65">
                  <c:v>0.50000000000000044</c:v>
                </c:pt>
                <c:pt idx="66">
                  <c:v>0.50000000000000044</c:v>
                </c:pt>
                <c:pt idx="67">
                  <c:v>0.50000000000000044</c:v>
                </c:pt>
                <c:pt idx="68">
                  <c:v>0.50000000000000044</c:v>
                </c:pt>
                <c:pt idx="69">
                  <c:v>0.50000000000000044</c:v>
                </c:pt>
                <c:pt idx="70">
                  <c:v>0.50000000000000044</c:v>
                </c:pt>
                <c:pt idx="71">
                  <c:v>0.50000000000000044</c:v>
                </c:pt>
                <c:pt idx="72">
                  <c:v>0.50000000000000044</c:v>
                </c:pt>
                <c:pt idx="73">
                  <c:v>0.50000000000000044</c:v>
                </c:pt>
              </c:numCache>
            </c:numRef>
          </c:xVal>
          <c:yVal>
            <c:numRef>
              <c:f>市区町村別_件数及び割合!$AC$6:$AC$79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2B-259A-4F10-B13D-E4B4CB717552}"/>
            </c:ext>
          </c:extLst>
        </c:ser>
        <c:dLbls>
          <c:showLegendKey val="0"/>
          <c:showVal val="1"/>
          <c:showCatName val="0"/>
          <c:showSerName val="0"/>
          <c:showPercent val="0"/>
          <c:showBubbleSize val="0"/>
        </c:dLbls>
        <c:axId val="375373472"/>
        <c:axId val="375363952"/>
      </c:scatterChart>
      <c:catAx>
        <c:axId val="375358352"/>
        <c:scaling>
          <c:orientation val="maxMin"/>
        </c:scaling>
        <c:delete val="0"/>
        <c:axPos val="l"/>
        <c:numFmt formatCode="General" sourceLinked="0"/>
        <c:majorTickMark val="none"/>
        <c:minorTickMark val="none"/>
        <c:tickLblPos val="low"/>
        <c:spPr>
          <a:ln>
            <a:solidFill>
              <a:srgbClr val="7F7F7F"/>
            </a:solidFill>
          </a:ln>
        </c:spPr>
        <c:crossAx val="375358912"/>
        <c:crosses val="autoZero"/>
        <c:auto val="1"/>
        <c:lblAlgn val="ctr"/>
        <c:lblOffset val="100"/>
        <c:noMultiLvlLbl val="0"/>
      </c:catAx>
      <c:valAx>
        <c:axId val="375358912"/>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071485507246373"/>
              <c:y val="3.7631111111111115E-2"/>
            </c:manualLayout>
          </c:layout>
          <c:overlay val="0"/>
        </c:title>
        <c:numFmt formatCode="#,##0.0_ ;[Red]\-#,##0.0\ " sourceLinked="0"/>
        <c:majorTickMark val="out"/>
        <c:minorTickMark val="none"/>
        <c:tickLblPos val="nextTo"/>
        <c:spPr>
          <a:ln>
            <a:solidFill>
              <a:srgbClr val="7F7F7F"/>
            </a:solidFill>
          </a:ln>
        </c:spPr>
        <c:crossAx val="375358352"/>
        <c:crosses val="autoZero"/>
        <c:crossBetween val="between"/>
      </c:valAx>
      <c:valAx>
        <c:axId val="375363952"/>
        <c:scaling>
          <c:orientation val="minMax"/>
          <c:max val="50"/>
          <c:min val="0"/>
        </c:scaling>
        <c:delete val="1"/>
        <c:axPos val="r"/>
        <c:numFmt formatCode="General" sourceLinked="1"/>
        <c:majorTickMark val="out"/>
        <c:minorTickMark val="none"/>
        <c:tickLblPos val="nextTo"/>
        <c:crossAx val="375373472"/>
        <c:crosses val="max"/>
        <c:crossBetween val="midCat"/>
      </c:valAx>
      <c:valAx>
        <c:axId val="375373472"/>
        <c:scaling>
          <c:orientation val="minMax"/>
        </c:scaling>
        <c:delete val="1"/>
        <c:axPos val="b"/>
        <c:numFmt formatCode="General" sourceLinked="1"/>
        <c:majorTickMark val="out"/>
        <c:minorTickMark val="none"/>
        <c:tickLblPos val="nextTo"/>
        <c:crossAx val="375363952"/>
        <c:crosses val="autoZero"/>
        <c:crossBetween val="midCat"/>
      </c:valAx>
      <c:spPr>
        <a:ln>
          <a:solidFill>
            <a:srgbClr val="7F7F7F"/>
          </a:solidFill>
        </a:ln>
      </c:spPr>
    </c:plotArea>
    <c:legend>
      <c:legendPos val="r"/>
      <c:layout>
        <c:manualLayout>
          <c:xMode val="edge"/>
          <c:yMode val="edge"/>
          <c:x val="0.17145488143811721"/>
          <c:y val="1.2118890544087395E-2"/>
          <c:w val="0.60314673880905922"/>
          <c:h val="3.2809622003214182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18</xdr:col>
      <xdr:colOff>540685</xdr:colOff>
      <xdr:row>44</xdr:row>
      <xdr:rowOff>74521</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218625</xdr:colOff>
      <xdr:row>74</xdr:row>
      <xdr:rowOff>97200</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552450</xdr:colOff>
      <xdr:row>81</xdr:row>
      <xdr:rowOff>0</xdr:rowOff>
    </xdr:to>
    <xdr:pic>
      <xdr:nvPicPr>
        <xdr:cNvPr id="3" name="図 2">
          <a:extLst>
            <a:ext uri="{FF2B5EF4-FFF2-40B4-BE49-F238E27FC236}">
              <a16:creationId xmlns:a16="http://schemas.microsoft.com/office/drawing/2014/main" id="{05CA7913-30E3-4AA3-A3F8-1BFE35CDFF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3162300"/>
          <a:ext cx="7219950" cy="1080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218625</xdr:colOff>
      <xdr:row>74</xdr:row>
      <xdr:rowOff>97200</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552450</xdr:colOff>
      <xdr:row>81</xdr:row>
      <xdr:rowOff>0</xdr:rowOff>
    </xdr:to>
    <xdr:pic>
      <xdr:nvPicPr>
        <xdr:cNvPr id="4" name="図 3">
          <a:extLst>
            <a:ext uri="{FF2B5EF4-FFF2-40B4-BE49-F238E27FC236}">
              <a16:creationId xmlns:a16="http://schemas.microsoft.com/office/drawing/2014/main" id="{2CCD1F07-1FC9-47BD-809C-C18B9534C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3162300"/>
          <a:ext cx="7219950" cy="1080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218625</xdr:colOff>
      <xdr:row>74</xdr:row>
      <xdr:rowOff>97200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79</xdr:row>
      <xdr:rowOff>0</xdr:rowOff>
    </xdr:from>
    <xdr:to>
      <xdr:col>9</xdr:col>
      <xdr:colOff>218625</xdr:colOff>
      <xdr:row>151</xdr:row>
      <xdr:rowOff>97200</xdr:rowOff>
    </xdr:to>
    <xdr:graphicFrame macro="">
      <xdr:nvGraphicFramePr>
        <xdr:cNvPr id="5" name="グラフ 4">
          <a:extLst>
            <a:ext uri="{FF2B5EF4-FFF2-40B4-BE49-F238E27FC236}">
              <a16:creationId xmlns:a16="http://schemas.microsoft.com/office/drawing/2014/main" id="{32BE4509-11D8-44A0-B46B-A67E2B298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18</xdr:row>
      <xdr:rowOff>19050</xdr:rowOff>
    </xdr:from>
    <xdr:to>
      <xdr:col>13</xdr:col>
      <xdr:colOff>554100</xdr:colOff>
      <xdr:row>81</xdr:row>
      <xdr:rowOff>19049</xdr:rowOff>
    </xdr:to>
    <xdr:pic>
      <xdr:nvPicPr>
        <xdr:cNvPr id="4" name="図 3">
          <a:extLst>
            <a:ext uri="{FF2B5EF4-FFF2-40B4-BE49-F238E27FC236}">
              <a16:creationId xmlns:a16="http://schemas.microsoft.com/office/drawing/2014/main" id="{A5A71110-1DCE-4502-9CA5-50F2EBBB99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0"/>
        <a:stretch/>
      </xdr:blipFill>
      <xdr:spPr>
        <a:xfrm>
          <a:off x="1152525" y="3181350"/>
          <a:ext cx="7221600" cy="108013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218625</xdr:colOff>
      <xdr:row>74</xdr:row>
      <xdr:rowOff>97200</xdr:rowOff>
    </xdr:to>
    <xdr:graphicFrame macro="">
      <xdr:nvGraphicFramePr>
        <xdr:cNvPr id="4" name="グラフ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79</xdr:row>
      <xdr:rowOff>0</xdr:rowOff>
    </xdr:from>
    <xdr:to>
      <xdr:col>9</xdr:col>
      <xdr:colOff>218625</xdr:colOff>
      <xdr:row>151</xdr:row>
      <xdr:rowOff>97200</xdr:rowOff>
    </xdr:to>
    <xdr:graphicFrame macro="">
      <xdr:nvGraphicFramePr>
        <xdr:cNvPr id="5" name="グラフ 4">
          <a:extLst>
            <a:ext uri="{FF2B5EF4-FFF2-40B4-BE49-F238E27FC236}">
              <a16:creationId xmlns:a16="http://schemas.microsoft.com/office/drawing/2014/main" id="{2D52E495-6D58-472A-857A-05A641CD4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80</xdr:row>
      <xdr:rowOff>171449</xdr:rowOff>
    </xdr:to>
    <xdr:pic>
      <xdr:nvPicPr>
        <xdr:cNvPr id="3" name="図 2">
          <a:extLst>
            <a:ext uri="{FF2B5EF4-FFF2-40B4-BE49-F238E27FC236}">
              <a16:creationId xmlns:a16="http://schemas.microsoft.com/office/drawing/2014/main" id="{FDA5A165-7521-4020-BEC6-7C2CCDCA2FC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 b="71402"/>
        <a:stretch/>
      </xdr:blipFill>
      <xdr:spPr>
        <a:xfrm>
          <a:off x="1152525" y="3162300"/>
          <a:ext cx="7221600" cy="108013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51"/>
  <sheetViews>
    <sheetView showGridLines="0" tabSelected="1" zoomScaleNormal="100" zoomScaleSheetLayoutView="100" workbookViewId="0"/>
  </sheetViews>
  <sheetFormatPr defaultColWidth="9" defaultRowHeight="13.5"/>
  <cols>
    <col min="1" max="1" width="4.625" style="6" customWidth="1"/>
    <col min="2" max="2" width="4.5" style="12" bestFit="1" customWidth="1"/>
    <col min="3" max="3" width="2.25" style="6" customWidth="1"/>
    <col min="4" max="4" width="32.625" style="6" customWidth="1"/>
    <col min="5" max="18" width="10.125" style="6" customWidth="1"/>
    <col min="19" max="16384" width="9" style="6"/>
  </cols>
  <sheetData>
    <row r="1" spans="2:20" ht="16.5" customHeight="1">
      <c r="B1" s="4" t="s">
        <v>520</v>
      </c>
      <c r="C1" s="5"/>
      <c r="D1" s="5"/>
    </row>
    <row r="2" spans="2:20" ht="16.5" customHeight="1" thickBot="1">
      <c r="B2" s="4" t="s">
        <v>497</v>
      </c>
      <c r="C2" s="5"/>
      <c r="D2" s="5"/>
    </row>
    <row r="3" spans="2:20" ht="24" customHeight="1">
      <c r="B3" s="317"/>
      <c r="C3" s="318"/>
      <c r="D3" s="319"/>
      <c r="E3" s="25">
        <v>44287</v>
      </c>
      <c r="F3" s="25">
        <v>44317</v>
      </c>
      <c r="G3" s="25">
        <v>44348</v>
      </c>
      <c r="H3" s="25">
        <v>44378</v>
      </c>
      <c r="I3" s="25">
        <v>44409</v>
      </c>
      <c r="J3" s="25">
        <v>44440</v>
      </c>
      <c r="K3" s="25">
        <v>44470</v>
      </c>
      <c r="L3" s="25">
        <v>44501</v>
      </c>
      <c r="M3" s="25">
        <v>44531</v>
      </c>
      <c r="N3" s="25">
        <v>44562</v>
      </c>
      <c r="O3" s="25">
        <v>44593</v>
      </c>
      <c r="P3" s="25">
        <v>44621</v>
      </c>
      <c r="Q3" s="13">
        <v>12</v>
      </c>
      <c r="R3" s="14">
        <v>12</v>
      </c>
    </row>
    <row r="4" spans="2:20" ht="24" customHeight="1">
      <c r="B4" s="15" t="s">
        <v>80</v>
      </c>
      <c r="C4" s="202" t="s">
        <v>79</v>
      </c>
      <c r="D4" s="17"/>
      <c r="E4" s="112">
        <v>2756611</v>
      </c>
      <c r="F4" s="112">
        <v>2623845</v>
      </c>
      <c r="G4" s="112">
        <v>2731107</v>
      </c>
      <c r="H4" s="112">
        <v>2729683</v>
      </c>
      <c r="I4" s="112">
        <v>2657959</v>
      </c>
      <c r="J4" s="112">
        <v>2725577</v>
      </c>
      <c r="K4" s="112">
        <v>2802157</v>
      </c>
      <c r="L4" s="112">
        <v>2781306</v>
      </c>
      <c r="M4" s="112">
        <v>2858110</v>
      </c>
      <c r="N4" s="112">
        <v>2655209</v>
      </c>
      <c r="O4" s="112">
        <v>2614394</v>
      </c>
      <c r="P4" s="112">
        <v>2833094</v>
      </c>
      <c r="Q4" s="113">
        <v>2730754.3333333335</v>
      </c>
      <c r="R4" s="114">
        <v>32769052</v>
      </c>
    </row>
    <row r="5" spans="2:20" ht="24" customHeight="1">
      <c r="B5" s="15" t="s">
        <v>78</v>
      </c>
      <c r="C5" s="202" t="s">
        <v>77</v>
      </c>
      <c r="D5" s="17"/>
      <c r="E5" s="112">
        <v>42348</v>
      </c>
      <c r="F5" s="112">
        <v>41536</v>
      </c>
      <c r="G5" s="112">
        <v>40186</v>
      </c>
      <c r="H5" s="112">
        <v>42124</v>
      </c>
      <c r="I5" s="112">
        <v>42525</v>
      </c>
      <c r="J5" s="112">
        <v>40635</v>
      </c>
      <c r="K5" s="112">
        <v>42770</v>
      </c>
      <c r="L5" s="112">
        <v>42136</v>
      </c>
      <c r="M5" s="112">
        <v>44530</v>
      </c>
      <c r="N5" s="112">
        <v>44561</v>
      </c>
      <c r="O5" s="112">
        <v>37172</v>
      </c>
      <c r="P5" s="112">
        <v>42382</v>
      </c>
      <c r="Q5" s="113">
        <v>41908.75</v>
      </c>
      <c r="R5" s="114">
        <v>502905</v>
      </c>
    </row>
    <row r="6" spans="2:20" ht="24" customHeight="1">
      <c r="B6" s="15" t="s">
        <v>76</v>
      </c>
      <c r="C6" s="203" t="s">
        <v>241</v>
      </c>
      <c r="D6" s="17"/>
      <c r="E6" s="246">
        <v>1.536234165792707E-2</v>
      </c>
      <c r="F6" s="246">
        <v>1.5830203384727376E-2</v>
      </c>
      <c r="G6" s="246">
        <v>1.4714180001003257E-2</v>
      </c>
      <c r="H6" s="246">
        <v>1.5431828531005248E-2</v>
      </c>
      <c r="I6" s="246">
        <v>1.5999118120332181E-2</v>
      </c>
      <c r="J6" s="246">
        <v>1.490876977608778E-2</v>
      </c>
      <c r="K6" s="246">
        <v>1.5263241852615681E-2</v>
      </c>
      <c r="L6" s="246">
        <v>1.5149717434902885E-2</v>
      </c>
      <c r="M6" s="246">
        <v>1.5580226093467361E-2</v>
      </c>
      <c r="N6" s="246">
        <v>1.6782483036175307E-2</v>
      </c>
      <c r="O6" s="246">
        <v>1.421820888511831E-2</v>
      </c>
      <c r="P6" s="246">
        <v>1.49596165887895E-2</v>
      </c>
      <c r="Q6" s="247">
        <v>1.5346949920919286E-2</v>
      </c>
      <c r="R6" s="116"/>
    </row>
    <row r="7" spans="2:20" ht="24" customHeight="1">
      <c r="B7" s="18" t="s">
        <v>75</v>
      </c>
      <c r="C7" s="204" t="s">
        <v>1137</v>
      </c>
      <c r="D7" s="19"/>
      <c r="E7" s="117">
        <v>94204963020</v>
      </c>
      <c r="F7" s="117">
        <v>88618131380</v>
      </c>
      <c r="G7" s="117">
        <v>90013686210</v>
      </c>
      <c r="H7" s="117">
        <v>92158555650</v>
      </c>
      <c r="I7" s="117">
        <v>90922788530</v>
      </c>
      <c r="J7" s="117">
        <v>91126593130</v>
      </c>
      <c r="K7" s="117">
        <v>94506784990</v>
      </c>
      <c r="L7" s="117">
        <v>93745014660</v>
      </c>
      <c r="M7" s="117">
        <v>97522620390</v>
      </c>
      <c r="N7" s="117">
        <v>93198026980</v>
      </c>
      <c r="O7" s="117">
        <v>84528614530</v>
      </c>
      <c r="P7" s="117">
        <v>95049958540</v>
      </c>
      <c r="Q7" s="118">
        <v>92132978167.5</v>
      </c>
      <c r="R7" s="119">
        <v>1105595738010</v>
      </c>
    </row>
    <row r="8" spans="2:20" ht="24" customHeight="1">
      <c r="B8" s="20" t="s">
        <v>74</v>
      </c>
      <c r="C8" s="21"/>
      <c r="D8" s="205" t="s">
        <v>1138</v>
      </c>
      <c r="E8" s="120">
        <v>40622281010</v>
      </c>
      <c r="F8" s="120">
        <v>39894914720</v>
      </c>
      <c r="G8" s="120">
        <v>38524805830</v>
      </c>
      <c r="H8" s="120">
        <v>40068352140</v>
      </c>
      <c r="I8" s="120">
        <v>40268710790</v>
      </c>
      <c r="J8" s="120">
        <v>38785135330</v>
      </c>
      <c r="K8" s="120">
        <v>40799129890</v>
      </c>
      <c r="L8" s="120">
        <v>40479164440</v>
      </c>
      <c r="M8" s="120">
        <v>42763933980</v>
      </c>
      <c r="N8" s="120">
        <v>42607023300</v>
      </c>
      <c r="O8" s="120">
        <v>35368215740</v>
      </c>
      <c r="P8" s="120">
        <v>40971336600</v>
      </c>
      <c r="Q8" s="121">
        <v>40096083647.5</v>
      </c>
      <c r="R8" s="122">
        <v>481153003770</v>
      </c>
    </row>
    <row r="9" spans="2:20" ht="24" customHeight="1">
      <c r="B9" s="20" t="s">
        <v>73</v>
      </c>
      <c r="C9" s="22"/>
      <c r="D9" s="205" t="s">
        <v>1139</v>
      </c>
      <c r="E9" s="120">
        <v>53582682010</v>
      </c>
      <c r="F9" s="120">
        <v>48723216660</v>
      </c>
      <c r="G9" s="120">
        <v>51488880380</v>
      </c>
      <c r="H9" s="120">
        <v>52090203510</v>
      </c>
      <c r="I9" s="120">
        <v>50654077740</v>
      </c>
      <c r="J9" s="120">
        <v>52341457800</v>
      </c>
      <c r="K9" s="120">
        <v>53707655100</v>
      </c>
      <c r="L9" s="120">
        <v>53265850220</v>
      </c>
      <c r="M9" s="120">
        <v>54758686410</v>
      </c>
      <c r="N9" s="120">
        <v>50591003680</v>
      </c>
      <c r="O9" s="120">
        <v>49160398790</v>
      </c>
      <c r="P9" s="120">
        <v>54078621940</v>
      </c>
      <c r="Q9" s="121">
        <v>52036894520</v>
      </c>
      <c r="R9" s="122">
        <v>624442734240</v>
      </c>
    </row>
    <row r="10" spans="2:20" ht="24" customHeight="1" thickBot="1">
      <c r="B10" s="15" t="s">
        <v>72</v>
      </c>
      <c r="C10" s="203" t="s">
        <v>242</v>
      </c>
      <c r="D10" s="16"/>
      <c r="E10" s="115">
        <v>0.43121168681288868</v>
      </c>
      <c r="F10" s="115">
        <v>0.45018907641967931</v>
      </c>
      <c r="G10" s="115">
        <v>0.42798831435613527</v>
      </c>
      <c r="H10" s="115">
        <v>0.43477625986426793</v>
      </c>
      <c r="I10" s="115">
        <v>0.44288908689501233</v>
      </c>
      <c r="J10" s="115">
        <v>0.42561818672041912</v>
      </c>
      <c r="K10" s="115">
        <v>0.43170582825685011</v>
      </c>
      <c r="L10" s="115">
        <v>0.43180071587606278</v>
      </c>
      <c r="M10" s="115">
        <v>0.43850271669263952</v>
      </c>
      <c r="N10" s="115">
        <v>0.45716658045929803</v>
      </c>
      <c r="O10" s="115">
        <v>0.41841707611861412</v>
      </c>
      <c r="P10" s="115">
        <v>0.4310505467791233</v>
      </c>
      <c r="Q10" s="123">
        <v>0.43519795457609484</v>
      </c>
      <c r="R10" s="124"/>
    </row>
    <row r="11" spans="2:20">
      <c r="B11" s="23" t="s">
        <v>481</v>
      </c>
    </row>
    <row r="12" spans="2:20">
      <c r="B12" s="23" t="s">
        <v>221</v>
      </c>
      <c r="C12" s="7"/>
      <c r="D12" s="7"/>
      <c r="E12" s="7"/>
      <c r="F12" s="7"/>
      <c r="G12" s="7"/>
      <c r="H12" s="7"/>
      <c r="I12" s="7"/>
      <c r="J12" s="7"/>
      <c r="K12" s="7"/>
      <c r="L12" s="7"/>
      <c r="M12" s="7"/>
      <c r="N12" s="7"/>
      <c r="O12" s="7"/>
      <c r="P12" s="7"/>
      <c r="Q12" s="7"/>
      <c r="R12" s="8"/>
      <c r="S12" s="8"/>
      <c r="T12" s="8"/>
    </row>
    <row r="13" spans="2:20">
      <c r="B13" s="24" t="s">
        <v>239</v>
      </c>
    </row>
    <row r="14" spans="2:20">
      <c r="B14" s="24" t="s">
        <v>263</v>
      </c>
    </row>
    <row r="15" spans="2:20">
      <c r="B15" s="24" t="s">
        <v>276</v>
      </c>
    </row>
    <row r="16" spans="2:20">
      <c r="B16" s="24"/>
    </row>
    <row r="17" spans="2:21">
      <c r="B17" s="10"/>
    </row>
    <row r="18" spans="2:21" ht="16.5" customHeight="1">
      <c r="B18" s="4" t="s">
        <v>520</v>
      </c>
    </row>
    <row r="19" spans="2:21" ht="16.5" customHeight="1">
      <c r="B19" s="4" t="s">
        <v>497</v>
      </c>
    </row>
    <row r="20" spans="2:21">
      <c r="U20" s="48" t="s">
        <v>278</v>
      </c>
    </row>
    <row r="21" spans="2:21">
      <c r="U21" s="258" t="s">
        <v>1135</v>
      </c>
    </row>
    <row r="22" spans="2:21">
      <c r="U22" s="258" t="s">
        <v>1136</v>
      </c>
    </row>
    <row r="23" spans="2:21">
      <c r="U23" s="258" t="s">
        <v>279</v>
      </c>
    </row>
    <row r="44" spans="2:20" ht="13.5" customHeight="1">
      <c r="B44" s="7"/>
    </row>
    <row r="45" spans="2:20" ht="13.5" customHeight="1">
      <c r="B45" s="7"/>
    </row>
    <row r="46" spans="2:20" ht="13.5" customHeight="1">
      <c r="B46" s="23" t="s">
        <v>481</v>
      </c>
      <c r="C46" s="7"/>
      <c r="D46" s="7"/>
      <c r="E46" s="7"/>
      <c r="F46" s="7"/>
      <c r="G46" s="7"/>
      <c r="H46" s="7"/>
      <c r="I46" s="7"/>
      <c r="J46" s="7"/>
      <c r="K46" s="7"/>
      <c r="L46" s="7"/>
      <c r="M46" s="4"/>
      <c r="N46" s="8"/>
      <c r="O46" s="8"/>
      <c r="P46" s="8"/>
      <c r="Q46" s="8"/>
      <c r="R46" s="8"/>
      <c r="S46" s="8"/>
      <c r="T46" s="8"/>
    </row>
    <row r="47" spans="2:20" ht="13.5" customHeight="1">
      <c r="B47" s="23" t="s">
        <v>221</v>
      </c>
      <c r="C47" s="7"/>
      <c r="D47" s="7"/>
      <c r="E47" s="7"/>
      <c r="F47" s="7"/>
      <c r="G47" s="7"/>
      <c r="H47" s="7"/>
      <c r="I47" s="7"/>
      <c r="J47" s="7"/>
      <c r="K47" s="7"/>
      <c r="L47" s="7"/>
      <c r="M47" s="7"/>
      <c r="N47" s="7"/>
      <c r="O47" s="7"/>
      <c r="P47" s="7"/>
      <c r="Q47" s="7"/>
      <c r="R47" s="8"/>
      <c r="S47" s="8"/>
      <c r="T47" s="8"/>
    </row>
    <row r="48" spans="2:20" ht="13.5" customHeight="1">
      <c r="B48" s="24" t="s">
        <v>239</v>
      </c>
      <c r="C48" s="7"/>
      <c r="D48" s="7"/>
      <c r="E48" s="7"/>
      <c r="F48" s="7"/>
      <c r="G48" s="7"/>
      <c r="H48" s="7"/>
      <c r="I48" s="7"/>
      <c r="J48" s="7"/>
      <c r="K48" s="7"/>
      <c r="L48" s="7"/>
      <c r="M48" s="7"/>
      <c r="N48" s="7"/>
      <c r="O48" s="7"/>
      <c r="P48" s="7"/>
      <c r="Q48" s="7"/>
      <c r="R48" s="8"/>
      <c r="S48" s="8"/>
      <c r="T48" s="8"/>
    </row>
    <row r="49" spans="2:2" ht="13.5" customHeight="1">
      <c r="B49" s="24" t="s">
        <v>263</v>
      </c>
    </row>
    <row r="50" spans="2:2" ht="13.5" customHeight="1">
      <c r="B50" s="24" t="s">
        <v>276</v>
      </c>
    </row>
    <row r="51" spans="2:2" ht="13.5" customHeight="1">
      <c r="B51" s="9"/>
    </row>
  </sheetData>
  <mergeCells count="1">
    <mergeCell ref="B3:D3"/>
  </mergeCells>
  <phoneticPr fontId="4"/>
  <pageMargins left="0.70866141732283472" right="0.27559055118110237" top="0.74803149606299213" bottom="0.74803149606299213" header="0.31496062992125984" footer="0.31496062992125984"/>
  <pageSetup paperSize="8" scale="75" orientation="landscape" r:id="rId1"/>
  <headerFooter>
    <oddHeader>&amp;R&amp;"ＭＳ 明朝,標準"&amp;12 2-2.高額レセプトの件数及び医療費</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79"/>
  <sheetViews>
    <sheetView showGridLines="0" zoomScaleNormal="100" zoomScaleSheetLayoutView="100" workbookViewId="0"/>
  </sheetViews>
  <sheetFormatPr defaultColWidth="9" defaultRowHeight="13.5"/>
  <cols>
    <col min="1" max="1" width="4.625" style="6" customWidth="1"/>
    <col min="2" max="2" width="3.25" style="6" customWidth="1"/>
    <col min="3" max="3" width="11.375" style="6" bestFit="1" customWidth="1"/>
    <col min="4" max="5" width="12.625" style="6" customWidth="1"/>
    <col min="6" max="6" width="11.625" style="6" customWidth="1"/>
    <col min="7" max="9" width="17.625" style="6" customWidth="1"/>
    <col min="10" max="10" width="7.25" style="6" customWidth="1"/>
    <col min="11" max="16384" width="9" style="6"/>
  </cols>
  <sheetData>
    <row r="1" spans="2:2" ht="16.5" customHeight="1">
      <c r="B1" s="26" t="s">
        <v>518</v>
      </c>
    </row>
    <row r="2" spans="2:2" ht="16.5" customHeight="1">
      <c r="B2" s="26" t="s">
        <v>506</v>
      </c>
    </row>
    <row r="77" spans="1:2">
      <c r="A77" s="26"/>
    </row>
    <row r="78" spans="1:2" ht="16.5" customHeight="1">
      <c r="A78" s="26"/>
      <c r="B78" s="6" t="s">
        <v>1115</v>
      </c>
    </row>
    <row r="79" spans="1:2" ht="16.5" customHeight="1">
      <c r="A79" s="26"/>
      <c r="B79" s="6" t="s">
        <v>506</v>
      </c>
    </row>
  </sheetData>
  <phoneticPr fontId="4"/>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rowBreaks count="1" manualBreakCount="1">
    <brk id="77"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84"/>
  <sheetViews>
    <sheetView showGridLines="0" zoomScaleNormal="100" zoomScaleSheetLayoutView="100" workbookViewId="0"/>
  </sheetViews>
  <sheetFormatPr defaultColWidth="9" defaultRowHeight="13.5"/>
  <cols>
    <col min="1" max="1" width="4.625" style="27" customWidth="1"/>
    <col min="2" max="2" width="2.125" style="27" customWidth="1"/>
    <col min="3" max="3" width="8.375" style="27" customWidth="1"/>
    <col min="4" max="4" width="11.625" style="27" customWidth="1"/>
    <col min="5" max="5" width="5.5" style="27" bestFit="1" customWidth="1"/>
    <col min="6" max="6" width="11.625" style="27" customWidth="1"/>
    <col min="7" max="7" width="5.5" style="27" customWidth="1"/>
    <col min="8" max="15" width="8.875" style="27" customWidth="1"/>
    <col min="16" max="16384" width="9" style="6"/>
  </cols>
  <sheetData>
    <row r="1" spans="2:15" ht="16.5" customHeight="1">
      <c r="B1" s="27" t="s">
        <v>517</v>
      </c>
    </row>
    <row r="2" spans="2:15" ht="16.5" customHeight="1">
      <c r="B2" s="27" t="s">
        <v>507</v>
      </c>
    </row>
    <row r="4" spans="2:15" ht="13.5" customHeight="1">
      <c r="B4" s="143"/>
      <c r="C4" s="144"/>
      <c r="D4" s="144"/>
      <c r="E4" s="144"/>
      <c r="F4" s="144"/>
      <c r="G4" s="145"/>
    </row>
    <row r="5" spans="2:15" ht="13.5" customHeight="1">
      <c r="B5" s="146"/>
      <c r="C5" s="147"/>
      <c r="D5" s="242">
        <v>2.3800000000000002E-2</v>
      </c>
      <c r="E5" s="149" t="s">
        <v>270</v>
      </c>
      <c r="F5" s="243">
        <v>2.7E-2</v>
      </c>
      <c r="G5" s="151" t="s">
        <v>271</v>
      </c>
    </row>
    <row r="6" spans="2:15">
      <c r="B6" s="146"/>
      <c r="D6" s="148"/>
      <c r="E6" s="149"/>
      <c r="F6" s="150"/>
      <c r="G6" s="151"/>
    </row>
    <row r="7" spans="2:15">
      <c r="B7" s="146"/>
      <c r="C7" s="152"/>
      <c r="D7" s="242">
        <v>2.06E-2</v>
      </c>
      <c r="E7" s="149" t="s">
        <v>270</v>
      </c>
      <c r="F7" s="243">
        <v>2.3800000000000002E-2</v>
      </c>
      <c r="G7" s="151" t="s">
        <v>272</v>
      </c>
    </row>
    <row r="8" spans="2:15">
      <c r="B8" s="146"/>
      <c r="D8" s="148"/>
      <c r="E8" s="149"/>
      <c r="F8" s="150"/>
      <c r="G8" s="151"/>
    </row>
    <row r="9" spans="2:15">
      <c r="B9" s="146"/>
      <c r="C9" s="153"/>
      <c r="D9" s="242">
        <v>1.7399999999999999E-2</v>
      </c>
      <c r="E9" s="149" t="s">
        <v>270</v>
      </c>
      <c r="F9" s="243">
        <v>2.06E-2</v>
      </c>
      <c r="G9" s="151" t="s">
        <v>272</v>
      </c>
    </row>
    <row r="10" spans="2:15">
      <c r="B10" s="146"/>
      <c r="D10" s="148"/>
      <c r="E10" s="149"/>
      <c r="F10" s="150"/>
      <c r="G10" s="151"/>
    </row>
    <row r="11" spans="2:15">
      <c r="B11" s="146"/>
      <c r="C11" s="154"/>
      <c r="D11" s="242">
        <v>1.4199999999999999E-2</v>
      </c>
      <c r="E11" s="149" t="s">
        <v>270</v>
      </c>
      <c r="F11" s="243">
        <v>1.7399999999999999E-2</v>
      </c>
      <c r="G11" s="151" t="s">
        <v>272</v>
      </c>
    </row>
    <row r="12" spans="2:15">
      <c r="B12" s="146"/>
      <c r="D12" s="148"/>
      <c r="E12" s="149"/>
      <c r="F12" s="150"/>
      <c r="G12" s="151"/>
    </row>
    <row r="13" spans="2:15">
      <c r="B13" s="146"/>
      <c r="C13" s="155"/>
      <c r="D13" s="242">
        <v>1.0999999999999999E-2</v>
      </c>
      <c r="E13" s="149" t="s">
        <v>270</v>
      </c>
      <c r="F13" s="243">
        <v>1.4199999999999999E-2</v>
      </c>
      <c r="G13" s="151" t="s">
        <v>272</v>
      </c>
    </row>
    <row r="14" spans="2:15">
      <c r="B14" s="156"/>
      <c r="C14" s="157"/>
      <c r="D14" s="157"/>
      <c r="E14" s="157"/>
      <c r="F14" s="157"/>
      <c r="G14" s="158"/>
    </row>
    <row r="16" spans="2:15">
      <c r="B16" s="143"/>
      <c r="C16" s="144"/>
      <c r="D16" s="144"/>
      <c r="E16" s="144"/>
      <c r="F16" s="144"/>
      <c r="G16" s="144"/>
      <c r="H16" s="144"/>
      <c r="I16" s="144"/>
      <c r="J16" s="144"/>
      <c r="K16" s="144"/>
      <c r="L16" s="144"/>
      <c r="M16" s="144"/>
      <c r="N16" s="144"/>
      <c r="O16" s="145"/>
    </row>
    <row r="17" spans="2:15">
      <c r="B17" s="146"/>
      <c r="O17" s="159"/>
    </row>
    <row r="18" spans="2:15">
      <c r="B18" s="146"/>
      <c r="C18" s="93"/>
      <c r="D18" s="93"/>
      <c r="O18" s="159"/>
    </row>
    <row r="19" spans="2:15">
      <c r="B19" s="146"/>
      <c r="C19" s="93"/>
      <c r="D19" s="93"/>
      <c r="O19" s="159"/>
    </row>
    <row r="20" spans="2:15">
      <c r="B20" s="146"/>
      <c r="C20" s="93"/>
      <c r="D20" s="93"/>
      <c r="O20" s="159"/>
    </row>
    <row r="21" spans="2:15">
      <c r="B21" s="146"/>
      <c r="C21" s="93"/>
      <c r="D21" s="93"/>
      <c r="O21" s="159"/>
    </row>
    <row r="22" spans="2:15">
      <c r="B22" s="146"/>
      <c r="O22" s="159"/>
    </row>
    <row r="23" spans="2:15">
      <c r="B23" s="146"/>
      <c r="O23" s="159"/>
    </row>
    <row r="24" spans="2:15">
      <c r="B24" s="146"/>
      <c r="O24" s="159"/>
    </row>
    <row r="25" spans="2:15">
      <c r="B25" s="146"/>
      <c r="O25" s="159"/>
    </row>
    <row r="26" spans="2:15">
      <c r="B26" s="146"/>
      <c r="O26" s="159"/>
    </row>
    <row r="27" spans="2:15">
      <c r="B27" s="146"/>
      <c r="O27" s="159"/>
    </row>
    <row r="28" spans="2:15">
      <c r="B28" s="146"/>
      <c r="O28" s="159"/>
    </row>
    <row r="29" spans="2:15">
      <c r="B29" s="146"/>
      <c r="O29" s="159"/>
    </row>
    <row r="30" spans="2:15">
      <c r="B30" s="146"/>
      <c r="O30" s="159"/>
    </row>
    <row r="31" spans="2:15">
      <c r="B31" s="146"/>
      <c r="O31" s="159"/>
    </row>
    <row r="32" spans="2:15">
      <c r="B32" s="146"/>
      <c r="O32" s="159"/>
    </row>
    <row r="33" spans="2:15">
      <c r="B33" s="146"/>
      <c r="O33" s="159"/>
    </row>
    <row r="34" spans="2:15">
      <c r="B34" s="146"/>
      <c r="O34" s="159"/>
    </row>
    <row r="35" spans="2:15">
      <c r="B35" s="146"/>
      <c r="O35" s="159"/>
    </row>
    <row r="36" spans="2:15">
      <c r="B36" s="146"/>
      <c r="O36" s="159"/>
    </row>
    <row r="37" spans="2:15">
      <c r="B37" s="146"/>
      <c r="O37" s="159"/>
    </row>
    <row r="38" spans="2:15">
      <c r="B38" s="146"/>
      <c r="O38" s="159"/>
    </row>
    <row r="39" spans="2:15">
      <c r="B39" s="146"/>
      <c r="O39" s="159"/>
    </row>
    <row r="40" spans="2:15">
      <c r="B40" s="146"/>
      <c r="O40" s="159"/>
    </row>
    <row r="41" spans="2:15">
      <c r="B41" s="146"/>
      <c r="O41" s="159"/>
    </row>
    <row r="42" spans="2:15">
      <c r="B42" s="146"/>
      <c r="O42" s="159"/>
    </row>
    <row r="43" spans="2:15">
      <c r="B43" s="146"/>
      <c r="O43" s="159"/>
    </row>
    <row r="44" spans="2:15">
      <c r="B44" s="146"/>
      <c r="O44" s="159"/>
    </row>
    <row r="45" spans="2:15">
      <c r="B45" s="146"/>
      <c r="O45" s="159"/>
    </row>
    <row r="46" spans="2:15">
      <c r="B46" s="146"/>
      <c r="O46" s="159"/>
    </row>
    <row r="47" spans="2:15">
      <c r="B47" s="146"/>
      <c r="O47" s="159"/>
    </row>
    <row r="48" spans="2:15">
      <c r="B48" s="146"/>
      <c r="O48" s="159"/>
    </row>
    <row r="49" spans="2:15">
      <c r="B49" s="146"/>
      <c r="O49" s="159"/>
    </row>
    <row r="50" spans="2:15">
      <c r="B50" s="146"/>
      <c r="O50" s="159"/>
    </row>
    <row r="51" spans="2:15">
      <c r="B51" s="146"/>
      <c r="O51" s="159"/>
    </row>
    <row r="52" spans="2:15">
      <c r="B52" s="146"/>
      <c r="O52" s="159"/>
    </row>
    <row r="53" spans="2:15">
      <c r="B53" s="146"/>
      <c r="O53" s="159"/>
    </row>
    <row r="54" spans="2:15">
      <c r="B54" s="146"/>
      <c r="O54" s="159"/>
    </row>
    <row r="55" spans="2:15">
      <c r="B55" s="146"/>
      <c r="O55" s="159"/>
    </row>
    <row r="56" spans="2:15">
      <c r="B56" s="146"/>
      <c r="O56" s="159"/>
    </row>
    <row r="57" spans="2:15">
      <c r="B57" s="146"/>
      <c r="O57" s="159"/>
    </row>
    <row r="58" spans="2:15">
      <c r="B58" s="146"/>
      <c r="O58" s="159"/>
    </row>
    <row r="59" spans="2:15">
      <c r="B59" s="146"/>
      <c r="O59" s="159"/>
    </row>
    <row r="60" spans="2:15">
      <c r="B60" s="146"/>
      <c r="O60" s="159"/>
    </row>
    <row r="61" spans="2:15">
      <c r="B61" s="146"/>
      <c r="O61" s="159"/>
    </row>
    <row r="62" spans="2:15">
      <c r="B62" s="146"/>
      <c r="O62" s="159"/>
    </row>
    <row r="63" spans="2:15">
      <c r="B63" s="146"/>
      <c r="O63" s="159"/>
    </row>
    <row r="64" spans="2:15">
      <c r="B64" s="146"/>
      <c r="O64" s="159"/>
    </row>
    <row r="65" spans="2:15">
      <c r="B65" s="146"/>
      <c r="O65" s="159"/>
    </row>
    <row r="66" spans="2:15">
      <c r="B66" s="146"/>
      <c r="O66" s="159"/>
    </row>
    <row r="67" spans="2:15">
      <c r="B67" s="146"/>
      <c r="O67" s="159"/>
    </row>
    <row r="68" spans="2:15">
      <c r="B68" s="146"/>
      <c r="O68" s="159"/>
    </row>
    <row r="69" spans="2:15">
      <c r="B69" s="146"/>
      <c r="O69" s="159"/>
    </row>
    <row r="70" spans="2:15">
      <c r="B70" s="146"/>
      <c r="O70" s="159"/>
    </row>
    <row r="71" spans="2:15">
      <c r="B71" s="146"/>
      <c r="O71" s="159"/>
    </row>
    <row r="72" spans="2:15">
      <c r="B72" s="146"/>
      <c r="O72" s="159"/>
    </row>
    <row r="73" spans="2:15">
      <c r="B73" s="146"/>
      <c r="O73" s="159"/>
    </row>
    <row r="74" spans="2:15">
      <c r="B74" s="146"/>
      <c r="O74" s="159"/>
    </row>
    <row r="75" spans="2:15">
      <c r="B75" s="146"/>
      <c r="O75" s="159"/>
    </row>
    <row r="76" spans="2:15">
      <c r="B76" s="146"/>
      <c r="O76" s="159"/>
    </row>
    <row r="77" spans="2:15">
      <c r="B77" s="146"/>
      <c r="O77" s="159"/>
    </row>
    <row r="78" spans="2:15">
      <c r="B78" s="146"/>
      <c r="O78" s="159"/>
    </row>
    <row r="79" spans="2:15">
      <c r="B79" s="146"/>
      <c r="C79" s="93"/>
      <c r="D79" s="93"/>
      <c r="O79" s="159"/>
    </row>
    <row r="80" spans="2:15">
      <c r="B80" s="146"/>
      <c r="C80" s="93"/>
      <c r="D80" s="93"/>
      <c r="O80" s="159"/>
    </row>
    <row r="81" spans="2:15">
      <c r="B81" s="146"/>
      <c r="C81" s="93"/>
      <c r="D81" s="93"/>
      <c r="O81" s="159"/>
    </row>
    <row r="82" spans="2:15">
      <c r="B82" s="146"/>
      <c r="C82" s="93"/>
      <c r="D82" s="93"/>
      <c r="O82" s="159"/>
    </row>
    <row r="83" spans="2:15">
      <c r="B83" s="146"/>
      <c r="C83" s="93"/>
      <c r="D83" s="93"/>
      <c r="O83" s="159"/>
    </row>
    <row r="84" spans="2:15">
      <c r="B84" s="156"/>
      <c r="C84" s="157"/>
      <c r="D84" s="157"/>
      <c r="E84" s="157"/>
      <c r="F84" s="157"/>
      <c r="G84" s="157"/>
      <c r="H84" s="157"/>
      <c r="I84" s="157"/>
      <c r="J84" s="157"/>
      <c r="K84" s="157"/>
      <c r="L84" s="157"/>
      <c r="M84" s="157"/>
      <c r="N84" s="157"/>
      <c r="O84" s="160"/>
    </row>
  </sheetData>
  <phoneticPr fontId="4"/>
  <pageMargins left="0.47244094488188981" right="0.23622047244094491" top="0.43307086614173229" bottom="0.31496062992125984" header="0.31496062992125984" footer="0.19685039370078741"/>
  <pageSetup paperSize="9" scale="75" orientation="portrait" r:id="rId1"/>
  <headerFooter>
    <oddHeader>&amp;R&amp;"ＭＳ 明朝,標準"&amp;12 2-2.高額レセプトの件数及び医療費</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79"/>
  <sheetViews>
    <sheetView showGridLines="0" zoomScaleNormal="100" zoomScaleSheetLayoutView="100" workbookViewId="0"/>
  </sheetViews>
  <sheetFormatPr defaultColWidth="9" defaultRowHeight="13.5"/>
  <cols>
    <col min="1" max="1" width="4.625" style="6" customWidth="1"/>
    <col min="2" max="2" width="3.25" style="6" customWidth="1"/>
    <col min="3" max="3" width="11.375" style="6" bestFit="1" customWidth="1"/>
    <col min="4" max="5" width="12.625" style="6" customWidth="1"/>
    <col min="6" max="6" width="11.625" style="6" customWidth="1"/>
    <col min="7" max="9" width="17.625" style="6" customWidth="1"/>
    <col min="10" max="10" width="6.5" style="6" customWidth="1"/>
    <col min="11" max="16384" width="9" style="6"/>
  </cols>
  <sheetData>
    <row r="1" spans="2:2" ht="16.5" customHeight="1">
      <c r="B1" s="26" t="s">
        <v>516</v>
      </c>
    </row>
    <row r="2" spans="2:2" ht="16.5" customHeight="1">
      <c r="B2" s="26" t="s">
        <v>506</v>
      </c>
    </row>
    <row r="77" spans="1:2">
      <c r="A77" s="26"/>
    </row>
    <row r="78" spans="1:2" ht="16.5" customHeight="1">
      <c r="A78" s="26"/>
      <c r="B78" s="6" t="s">
        <v>1116</v>
      </c>
    </row>
    <row r="79" spans="1:2" ht="16.5" customHeight="1">
      <c r="A79" s="26"/>
      <c r="B79" s="6" t="s">
        <v>506</v>
      </c>
    </row>
  </sheetData>
  <phoneticPr fontId="4"/>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rowBreaks count="1" manualBreakCount="1">
    <brk id="77"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84"/>
  <sheetViews>
    <sheetView showGridLines="0" zoomScaleNormal="100" zoomScaleSheetLayoutView="100" workbookViewId="0"/>
  </sheetViews>
  <sheetFormatPr defaultColWidth="9" defaultRowHeight="13.5"/>
  <cols>
    <col min="1" max="1" width="4.625" style="27" customWidth="1"/>
    <col min="2" max="2" width="2.125" style="27" customWidth="1"/>
    <col min="3" max="3" width="8.375" style="27" customWidth="1"/>
    <col min="4" max="4" width="11.625" style="27" customWidth="1"/>
    <col min="5" max="5" width="5.5" style="27" bestFit="1" customWidth="1"/>
    <col min="6" max="6" width="11.625" style="27" customWidth="1"/>
    <col min="7" max="7" width="5.5" style="27" customWidth="1"/>
    <col min="8" max="15" width="8.875" style="27" customWidth="1"/>
    <col min="16" max="16384" width="9" style="6"/>
  </cols>
  <sheetData>
    <row r="1" spans="2:15" ht="16.5" customHeight="1">
      <c r="B1" s="27" t="s">
        <v>515</v>
      </c>
    </row>
    <row r="2" spans="2:15" ht="16.5" customHeight="1">
      <c r="B2" s="27" t="s">
        <v>507</v>
      </c>
    </row>
    <row r="4" spans="2:15" ht="13.5" customHeight="1">
      <c r="B4" s="143"/>
      <c r="C4" s="144"/>
      <c r="D4" s="144"/>
      <c r="E4" s="144"/>
      <c r="F4" s="144"/>
      <c r="G4" s="145"/>
    </row>
    <row r="5" spans="2:15" ht="13.5" customHeight="1">
      <c r="B5" s="146"/>
      <c r="C5" s="147"/>
      <c r="D5" s="148">
        <v>0.49700000000000011</v>
      </c>
      <c r="E5" s="149" t="s">
        <v>270</v>
      </c>
      <c r="F5" s="150">
        <v>0.52100000000000002</v>
      </c>
      <c r="G5" s="151" t="s">
        <v>271</v>
      </c>
    </row>
    <row r="6" spans="2:15">
      <c r="B6" s="146"/>
      <c r="D6" s="148"/>
      <c r="E6" s="149"/>
      <c r="F6" s="150"/>
      <c r="G6" s="151"/>
    </row>
    <row r="7" spans="2:15">
      <c r="B7" s="146"/>
      <c r="C7" s="152"/>
      <c r="D7" s="148">
        <v>0.47200000000000009</v>
      </c>
      <c r="E7" s="149" t="s">
        <v>270</v>
      </c>
      <c r="F7" s="150">
        <v>0.49700000000000011</v>
      </c>
      <c r="G7" s="151" t="s">
        <v>272</v>
      </c>
    </row>
    <row r="8" spans="2:15">
      <c r="B8" s="146"/>
      <c r="D8" s="148"/>
      <c r="E8" s="149"/>
      <c r="F8" s="150"/>
      <c r="G8" s="151"/>
    </row>
    <row r="9" spans="2:15">
      <c r="B9" s="146"/>
      <c r="C9" s="153"/>
      <c r="D9" s="148">
        <v>0.44700000000000006</v>
      </c>
      <c r="E9" s="149" t="s">
        <v>270</v>
      </c>
      <c r="F9" s="150">
        <v>0.47200000000000009</v>
      </c>
      <c r="G9" s="151" t="s">
        <v>272</v>
      </c>
    </row>
    <row r="10" spans="2:15">
      <c r="B10" s="146"/>
      <c r="D10" s="148"/>
      <c r="E10" s="149"/>
      <c r="F10" s="150"/>
      <c r="G10" s="151"/>
    </row>
    <row r="11" spans="2:15">
      <c r="B11" s="146"/>
      <c r="C11" s="154"/>
      <c r="D11" s="148">
        <v>0.42200000000000004</v>
      </c>
      <c r="E11" s="149" t="s">
        <v>270</v>
      </c>
      <c r="F11" s="150">
        <v>0.44700000000000006</v>
      </c>
      <c r="G11" s="151" t="s">
        <v>272</v>
      </c>
    </row>
    <row r="12" spans="2:15">
      <c r="B12" s="146"/>
      <c r="D12" s="148"/>
      <c r="E12" s="149"/>
      <c r="F12" s="150"/>
      <c r="G12" s="151"/>
    </row>
    <row r="13" spans="2:15">
      <c r="B13" s="146"/>
      <c r="C13" s="155"/>
      <c r="D13" s="148">
        <v>0.39700000000000002</v>
      </c>
      <c r="E13" s="149" t="s">
        <v>270</v>
      </c>
      <c r="F13" s="150">
        <v>0.42200000000000004</v>
      </c>
      <c r="G13" s="151" t="s">
        <v>272</v>
      </c>
    </row>
    <row r="14" spans="2:15">
      <c r="B14" s="156"/>
      <c r="C14" s="157"/>
      <c r="D14" s="157"/>
      <c r="E14" s="157"/>
      <c r="F14" s="157"/>
      <c r="G14" s="158"/>
    </row>
    <row r="16" spans="2:15">
      <c r="B16" s="143"/>
      <c r="C16" s="144"/>
      <c r="D16" s="144"/>
      <c r="E16" s="144"/>
      <c r="F16" s="144"/>
      <c r="G16" s="144"/>
      <c r="H16" s="144"/>
      <c r="I16" s="144"/>
      <c r="J16" s="144"/>
      <c r="K16" s="144"/>
      <c r="L16" s="144"/>
      <c r="M16" s="144"/>
      <c r="N16" s="144"/>
      <c r="O16" s="145"/>
    </row>
    <row r="17" spans="2:15">
      <c r="B17" s="146"/>
      <c r="O17" s="159"/>
    </row>
    <row r="18" spans="2:15">
      <c r="B18" s="146"/>
      <c r="C18" s="93"/>
      <c r="D18" s="93"/>
      <c r="O18" s="159"/>
    </row>
    <row r="19" spans="2:15">
      <c r="B19" s="146"/>
      <c r="C19" s="93"/>
      <c r="O19" s="159"/>
    </row>
    <row r="20" spans="2:15">
      <c r="B20" s="146"/>
      <c r="C20" s="93"/>
      <c r="O20" s="159"/>
    </row>
    <row r="21" spans="2:15">
      <c r="B21" s="146"/>
      <c r="C21" s="93"/>
      <c r="O21" s="159"/>
    </row>
    <row r="22" spans="2:15">
      <c r="B22" s="146"/>
      <c r="C22" s="93"/>
      <c r="O22" s="159"/>
    </row>
    <row r="23" spans="2:15">
      <c r="B23" s="146"/>
      <c r="O23" s="159"/>
    </row>
    <row r="24" spans="2:15">
      <c r="B24" s="146"/>
      <c r="O24" s="159"/>
    </row>
    <row r="25" spans="2:15">
      <c r="B25" s="146"/>
      <c r="O25" s="159"/>
    </row>
    <row r="26" spans="2:15">
      <c r="B26" s="146"/>
      <c r="O26" s="159"/>
    </row>
    <row r="27" spans="2:15">
      <c r="B27" s="146"/>
      <c r="O27" s="159"/>
    </row>
    <row r="28" spans="2:15">
      <c r="B28" s="146"/>
      <c r="O28" s="159"/>
    </row>
    <row r="29" spans="2:15">
      <c r="B29" s="146"/>
      <c r="O29" s="159"/>
    </row>
    <row r="30" spans="2:15">
      <c r="B30" s="146"/>
      <c r="O30" s="159"/>
    </row>
    <row r="31" spans="2:15">
      <c r="B31" s="146"/>
      <c r="O31" s="159"/>
    </row>
    <row r="32" spans="2:15">
      <c r="B32" s="146"/>
      <c r="O32" s="159"/>
    </row>
    <row r="33" spans="2:15">
      <c r="B33" s="146"/>
      <c r="O33" s="159"/>
    </row>
    <row r="34" spans="2:15">
      <c r="B34" s="146"/>
      <c r="O34" s="159"/>
    </row>
    <row r="35" spans="2:15">
      <c r="B35" s="146"/>
      <c r="O35" s="159"/>
    </row>
    <row r="36" spans="2:15">
      <c r="B36" s="146"/>
      <c r="O36" s="159"/>
    </row>
    <row r="37" spans="2:15">
      <c r="B37" s="146"/>
      <c r="O37" s="159"/>
    </row>
    <row r="38" spans="2:15">
      <c r="B38" s="146"/>
      <c r="O38" s="159"/>
    </row>
    <row r="39" spans="2:15">
      <c r="B39" s="146"/>
      <c r="O39" s="159"/>
    </row>
    <row r="40" spans="2:15">
      <c r="B40" s="146"/>
      <c r="O40" s="159"/>
    </row>
    <row r="41" spans="2:15">
      <c r="B41" s="146"/>
      <c r="O41" s="159"/>
    </row>
    <row r="42" spans="2:15">
      <c r="B42" s="146"/>
      <c r="O42" s="159"/>
    </row>
    <row r="43" spans="2:15">
      <c r="B43" s="146"/>
      <c r="O43" s="159"/>
    </row>
    <row r="44" spans="2:15">
      <c r="B44" s="146"/>
      <c r="O44" s="159"/>
    </row>
    <row r="45" spans="2:15">
      <c r="B45" s="146"/>
      <c r="O45" s="159"/>
    </row>
    <row r="46" spans="2:15">
      <c r="B46" s="146"/>
      <c r="O46" s="159"/>
    </row>
    <row r="47" spans="2:15">
      <c r="B47" s="146"/>
      <c r="O47" s="159"/>
    </row>
    <row r="48" spans="2:15">
      <c r="B48" s="146"/>
      <c r="O48" s="159"/>
    </row>
    <row r="49" spans="2:15">
      <c r="B49" s="146"/>
      <c r="O49" s="159"/>
    </row>
    <row r="50" spans="2:15">
      <c r="B50" s="146"/>
      <c r="O50" s="159"/>
    </row>
    <row r="51" spans="2:15">
      <c r="B51" s="146"/>
      <c r="O51" s="159"/>
    </row>
    <row r="52" spans="2:15">
      <c r="B52" s="146"/>
      <c r="O52" s="159"/>
    </row>
    <row r="53" spans="2:15">
      <c r="B53" s="146"/>
      <c r="O53" s="159"/>
    </row>
    <row r="54" spans="2:15">
      <c r="B54" s="146"/>
      <c r="O54" s="159"/>
    </row>
    <row r="55" spans="2:15">
      <c r="B55" s="146"/>
      <c r="O55" s="159"/>
    </row>
    <row r="56" spans="2:15">
      <c r="B56" s="146"/>
      <c r="O56" s="159"/>
    </row>
    <row r="57" spans="2:15">
      <c r="B57" s="146"/>
      <c r="O57" s="159"/>
    </row>
    <row r="58" spans="2:15">
      <c r="B58" s="146"/>
      <c r="O58" s="159"/>
    </row>
    <row r="59" spans="2:15">
      <c r="B59" s="146"/>
      <c r="O59" s="159"/>
    </row>
    <row r="60" spans="2:15">
      <c r="B60" s="146"/>
      <c r="O60" s="159"/>
    </row>
    <row r="61" spans="2:15">
      <c r="B61" s="146"/>
      <c r="O61" s="159"/>
    </row>
    <row r="62" spans="2:15">
      <c r="B62" s="146"/>
      <c r="O62" s="159"/>
    </row>
    <row r="63" spans="2:15">
      <c r="B63" s="146"/>
      <c r="O63" s="159"/>
    </row>
    <row r="64" spans="2:15">
      <c r="B64" s="146"/>
      <c r="O64" s="159"/>
    </row>
    <row r="65" spans="2:15">
      <c r="B65" s="146"/>
      <c r="O65" s="159"/>
    </row>
    <row r="66" spans="2:15">
      <c r="B66" s="146"/>
      <c r="O66" s="159"/>
    </row>
    <row r="67" spans="2:15">
      <c r="B67" s="146"/>
      <c r="O67" s="159"/>
    </row>
    <row r="68" spans="2:15">
      <c r="B68" s="146"/>
      <c r="O68" s="159"/>
    </row>
    <row r="69" spans="2:15">
      <c r="B69" s="146"/>
      <c r="O69" s="159"/>
    </row>
    <row r="70" spans="2:15">
      <c r="B70" s="146"/>
      <c r="O70" s="159"/>
    </row>
    <row r="71" spans="2:15">
      <c r="B71" s="146"/>
      <c r="O71" s="159"/>
    </row>
    <row r="72" spans="2:15">
      <c r="B72" s="146"/>
      <c r="O72" s="159"/>
    </row>
    <row r="73" spans="2:15">
      <c r="B73" s="146"/>
      <c r="O73" s="159"/>
    </row>
    <row r="74" spans="2:15">
      <c r="B74" s="146"/>
      <c r="O74" s="159"/>
    </row>
    <row r="75" spans="2:15">
      <c r="B75" s="146"/>
      <c r="O75" s="159"/>
    </row>
    <row r="76" spans="2:15">
      <c r="B76" s="146"/>
      <c r="O76" s="159"/>
    </row>
    <row r="77" spans="2:15">
      <c r="B77" s="146"/>
      <c r="O77" s="159"/>
    </row>
    <row r="78" spans="2:15">
      <c r="B78" s="146"/>
      <c r="O78" s="159"/>
    </row>
    <row r="79" spans="2:15">
      <c r="B79" s="146"/>
      <c r="C79" s="93"/>
      <c r="O79" s="159"/>
    </row>
    <row r="80" spans="2:15">
      <c r="B80" s="146"/>
      <c r="C80" s="93"/>
      <c r="O80" s="159"/>
    </row>
    <row r="81" spans="2:15">
      <c r="B81" s="146"/>
      <c r="C81" s="93"/>
      <c r="O81" s="159"/>
    </row>
    <row r="82" spans="2:15">
      <c r="B82" s="146"/>
      <c r="C82" s="93"/>
      <c r="D82" s="93"/>
      <c r="O82" s="159"/>
    </row>
    <row r="83" spans="2:15">
      <c r="B83" s="146"/>
      <c r="O83" s="159"/>
    </row>
    <row r="84" spans="2:15">
      <c r="B84" s="156"/>
      <c r="C84" s="157"/>
      <c r="D84" s="157"/>
      <c r="E84" s="157"/>
      <c r="F84" s="157"/>
      <c r="G84" s="157"/>
      <c r="H84" s="157"/>
      <c r="I84" s="157"/>
      <c r="J84" s="157"/>
      <c r="K84" s="157"/>
      <c r="L84" s="157"/>
      <c r="M84" s="157"/>
      <c r="N84" s="157"/>
      <c r="O84" s="160"/>
    </row>
  </sheetData>
  <phoneticPr fontId="4"/>
  <pageMargins left="0.47244094488188981" right="0.23622047244094491" top="0.43307086614173229" bottom="0.31496062992125984" header="0.31496062992125984" footer="0.19685039370078741"/>
  <pageSetup paperSize="9" scale="75" orientation="portrait" r:id="rId1"/>
  <headerFooter>
    <oddHeader>&amp;R&amp;"ＭＳ 明朝,標準"&amp;12 2-2.高額レセプトの件数及び医療費</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F15"/>
  <sheetViews>
    <sheetView showGridLines="0" zoomScaleNormal="100" zoomScaleSheetLayoutView="100" workbookViewId="0"/>
  </sheetViews>
  <sheetFormatPr defaultColWidth="9" defaultRowHeight="20.25" customHeight="1"/>
  <cols>
    <col min="1" max="1" width="4.625" style="6" customWidth="1"/>
    <col min="2" max="5" width="16.625" style="6" customWidth="1"/>
    <col min="6" max="6" width="12.625" style="6" customWidth="1"/>
    <col min="7" max="16384" width="9" style="6"/>
  </cols>
  <sheetData>
    <row r="1" spans="2:6" ht="16.5" customHeight="1">
      <c r="B1" s="26" t="s">
        <v>509</v>
      </c>
    </row>
    <row r="2" spans="2:6" ht="16.5" customHeight="1">
      <c r="B2" s="6" t="s">
        <v>508</v>
      </c>
      <c r="C2" s="53"/>
      <c r="D2" s="53"/>
      <c r="E2" s="53"/>
      <c r="F2" s="53"/>
    </row>
    <row r="3" spans="2:6" ht="24.75" customHeight="1">
      <c r="B3" s="55" t="s">
        <v>81</v>
      </c>
      <c r="C3" s="56" t="s">
        <v>82</v>
      </c>
      <c r="D3" s="57" t="s">
        <v>83</v>
      </c>
      <c r="E3" s="56" t="s">
        <v>1125</v>
      </c>
      <c r="F3" s="57" t="s">
        <v>244</v>
      </c>
    </row>
    <row r="4" spans="2:6" ht="20.25" customHeight="1">
      <c r="B4" s="58" t="s">
        <v>231</v>
      </c>
      <c r="C4" s="135">
        <v>333657790</v>
      </c>
      <c r="D4" s="267">
        <v>1317589960</v>
      </c>
      <c r="E4" s="135">
        <v>1651247750</v>
      </c>
      <c r="F4" s="128">
        <v>3.4318558484762716E-3</v>
      </c>
    </row>
    <row r="5" spans="2:6" ht="20.25" customHeight="1">
      <c r="B5" s="58" t="s">
        <v>232</v>
      </c>
      <c r="C5" s="135">
        <v>683893060</v>
      </c>
      <c r="D5" s="267">
        <v>5293131620</v>
      </c>
      <c r="E5" s="135">
        <v>5977024680</v>
      </c>
      <c r="F5" s="128">
        <v>1.242229526401778E-2</v>
      </c>
    </row>
    <row r="6" spans="2:6" ht="20.25" customHeight="1">
      <c r="B6" s="58" t="s">
        <v>233</v>
      </c>
      <c r="C6" s="135">
        <v>16018099770</v>
      </c>
      <c r="D6" s="267">
        <v>104589678570</v>
      </c>
      <c r="E6" s="135">
        <v>120607778340</v>
      </c>
      <c r="F6" s="128">
        <v>0.25066408688088071</v>
      </c>
    </row>
    <row r="7" spans="2:6" ht="20.25" customHeight="1">
      <c r="B7" s="58" t="s">
        <v>234</v>
      </c>
      <c r="C7" s="135">
        <v>13656689550</v>
      </c>
      <c r="D7" s="267">
        <v>133830843950</v>
      </c>
      <c r="E7" s="135">
        <v>147487533500</v>
      </c>
      <c r="F7" s="128">
        <v>0.30652938326142459</v>
      </c>
    </row>
    <row r="8" spans="2:6" ht="20.25" customHeight="1">
      <c r="B8" s="58" t="s">
        <v>235</v>
      </c>
      <c r="C8" s="135">
        <v>5460163840</v>
      </c>
      <c r="D8" s="267">
        <v>113671728910</v>
      </c>
      <c r="E8" s="135">
        <v>119131892750</v>
      </c>
      <c r="F8" s="128">
        <v>0.24759669339391102</v>
      </c>
    </row>
    <row r="9" spans="2:6" ht="20.25" customHeight="1">
      <c r="B9" s="58" t="s">
        <v>236</v>
      </c>
      <c r="C9" s="135">
        <v>947862480</v>
      </c>
      <c r="D9" s="267">
        <v>61590596290</v>
      </c>
      <c r="E9" s="135">
        <v>62538458770</v>
      </c>
      <c r="F9" s="128">
        <v>0.12997624098777222</v>
      </c>
    </row>
    <row r="10" spans="2:6" ht="20.25" customHeight="1" thickBot="1">
      <c r="B10" s="58" t="s">
        <v>237</v>
      </c>
      <c r="C10" s="268">
        <v>163762000</v>
      </c>
      <c r="D10" s="267">
        <v>23595305980</v>
      </c>
      <c r="E10" s="135">
        <v>23759067980</v>
      </c>
      <c r="F10" s="128">
        <v>4.9379444363517412E-2</v>
      </c>
    </row>
    <row r="11" spans="2:6" ht="20.25" customHeight="1" thickTop="1">
      <c r="B11" s="59" t="s">
        <v>478</v>
      </c>
      <c r="C11" s="162">
        <v>37264128490</v>
      </c>
      <c r="D11" s="269">
        <v>443888875280</v>
      </c>
      <c r="E11" s="162">
        <v>481153003770</v>
      </c>
      <c r="F11" s="60"/>
    </row>
    <row r="12" spans="2:6" ht="13.5">
      <c r="B12" s="23" t="s">
        <v>240</v>
      </c>
      <c r="C12" s="11"/>
      <c r="D12" s="11"/>
      <c r="E12" s="11"/>
      <c r="F12" s="11"/>
    </row>
    <row r="13" spans="2:6" ht="13.5">
      <c r="B13" s="23" t="s">
        <v>485</v>
      </c>
      <c r="C13" s="11"/>
      <c r="D13" s="11"/>
      <c r="E13" s="11"/>
      <c r="F13" s="11"/>
    </row>
    <row r="14" spans="2:6" ht="13.5">
      <c r="B14" s="54" t="s">
        <v>221</v>
      </c>
      <c r="C14" s="53"/>
      <c r="D14" s="53"/>
      <c r="E14" s="53"/>
      <c r="F14" s="53"/>
    </row>
    <row r="15" spans="2:6" ht="13.5">
      <c r="B15" s="23" t="s">
        <v>480</v>
      </c>
      <c r="C15" s="161"/>
      <c r="D15" s="161"/>
      <c r="E15" s="161"/>
      <c r="F15" s="161"/>
    </row>
  </sheetData>
  <phoneticPr fontId="4"/>
  <pageMargins left="0.70866141732283472" right="0.70866141732283472" top="0.74803149606299213" bottom="0.74803149606299213" header="0.31496062992125984" footer="0.31496062992125984"/>
  <pageSetup paperSize="9" scale="75" orientation="portrait" r:id="rId1"/>
  <headerFooter>
    <oddHeader>&amp;R&amp;"ＭＳ 明朝,標準"&amp;12 2-2.高額レセプトの件数及び医療費</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42803-37A8-4B45-B866-13D7D974AFEB}">
  <sheetPr codeName="Sheet36"/>
  <dimension ref="B1:F6"/>
  <sheetViews>
    <sheetView showGridLines="0" zoomScaleNormal="100" zoomScaleSheetLayoutView="100" workbookViewId="0"/>
  </sheetViews>
  <sheetFormatPr defaultColWidth="9" defaultRowHeight="20.25" customHeight="1"/>
  <cols>
    <col min="1" max="1" width="4.625" style="6" customWidth="1"/>
    <col min="2" max="5" width="16.625" style="6" customWidth="1"/>
    <col min="6" max="6" width="12.625" style="6" customWidth="1"/>
    <col min="7" max="16384" width="9" style="6"/>
  </cols>
  <sheetData>
    <row r="1" spans="2:6" ht="16.5" customHeight="1">
      <c r="B1" s="26" t="s">
        <v>509</v>
      </c>
    </row>
    <row r="2" spans="2:6" ht="16.5" customHeight="1">
      <c r="B2" s="6" t="s">
        <v>490</v>
      </c>
      <c r="C2" s="53"/>
      <c r="D2" s="53"/>
      <c r="E2" s="53"/>
      <c r="F2" s="53"/>
    </row>
    <row r="3" spans="2:6" ht="24.75" customHeight="1">
      <c r="B3" s="55" t="s">
        <v>482</v>
      </c>
      <c r="C3" s="56" t="s">
        <v>82</v>
      </c>
      <c r="D3" s="57" t="s">
        <v>83</v>
      </c>
      <c r="E3" s="56" t="s">
        <v>1125</v>
      </c>
      <c r="F3" s="57" t="s">
        <v>244</v>
      </c>
    </row>
    <row r="4" spans="2:6" ht="20.25" customHeight="1">
      <c r="B4" s="58" t="s">
        <v>483</v>
      </c>
      <c r="C4" s="135">
        <v>22677141400</v>
      </c>
      <c r="D4" s="267">
        <v>191599326580</v>
      </c>
      <c r="E4" s="135">
        <v>214276467980</v>
      </c>
      <c r="F4" s="128">
        <f>IFERROR(E4/$E$6,"-")</f>
        <v>0.44533956205421116</v>
      </c>
    </row>
    <row r="5" spans="2:6" ht="20.25" customHeight="1" thickBot="1">
      <c r="B5" s="58" t="s">
        <v>484</v>
      </c>
      <c r="C5" s="135">
        <v>14586987090</v>
      </c>
      <c r="D5" s="267">
        <v>252289548700</v>
      </c>
      <c r="E5" s="135">
        <v>266876535790</v>
      </c>
      <c r="F5" s="301">
        <f>IFERROR(E5/$E$6,"-")</f>
        <v>0.5546604379457889</v>
      </c>
    </row>
    <row r="6" spans="2:6" ht="20.25" customHeight="1" thickTop="1">
      <c r="B6" s="59" t="s">
        <v>486</v>
      </c>
      <c r="C6" s="162">
        <f>地区別_医療費!Y14</f>
        <v>37264128490</v>
      </c>
      <c r="D6" s="269">
        <f>地区別_医療費!Z14</f>
        <v>443888875280</v>
      </c>
      <c r="E6" s="162">
        <f>地区別_医療費!AA14</f>
        <v>481153003770</v>
      </c>
      <c r="F6" s="60"/>
    </row>
  </sheetData>
  <phoneticPr fontId="4"/>
  <pageMargins left="0.70866141732283472" right="0.70866141732283472" top="0.74803149606299213" bottom="0.74803149606299213" header="0.31496062992125984" footer="0.31496062992125984"/>
  <pageSetup paperSize="9" scale="75" orientation="portrait" r:id="rId1"/>
  <headerFooter>
    <oddHeader>&amp;R&amp;"ＭＳ 明朝,標準"&amp;12 2-2.高額レセプトの件数及び医療費</oddHeader>
  </headerFooter>
  <ignoredErrors>
    <ignoredError sqref="F4:F5"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AH14"/>
  <sheetViews>
    <sheetView showGridLines="0" zoomScaleNormal="100" zoomScaleSheetLayoutView="100" workbookViewId="0"/>
  </sheetViews>
  <sheetFormatPr defaultColWidth="9" defaultRowHeight="13.5"/>
  <cols>
    <col min="1" max="1" width="4.625" style="26" customWidth="1"/>
    <col min="2" max="2" width="3.25" style="26" customWidth="1"/>
    <col min="3" max="3" width="11.875" style="26" customWidth="1"/>
    <col min="4" max="27" width="8.625" style="26" customWidth="1"/>
    <col min="28" max="34" width="6.125" style="26" customWidth="1"/>
    <col min="35" max="16384" width="9" style="26"/>
  </cols>
  <sheetData>
    <row r="1" spans="2:34" ht="16.5" customHeight="1">
      <c r="B1" s="26" t="s">
        <v>509</v>
      </c>
    </row>
    <row r="2" spans="2:34" ht="16.5" customHeight="1">
      <c r="B2" s="26" t="s">
        <v>489</v>
      </c>
    </row>
    <row r="3" spans="2:34" ht="13.5" customHeight="1">
      <c r="B3" s="322"/>
      <c r="C3" s="345" t="s">
        <v>109</v>
      </c>
      <c r="D3" s="341" t="s">
        <v>99</v>
      </c>
      <c r="E3" s="342"/>
      <c r="F3" s="342"/>
      <c r="G3" s="342"/>
      <c r="H3" s="342"/>
      <c r="I3" s="342"/>
      <c r="J3" s="342"/>
      <c r="K3" s="342"/>
      <c r="L3" s="342"/>
      <c r="M3" s="342"/>
      <c r="N3" s="342"/>
      <c r="O3" s="342"/>
      <c r="P3" s="342"/>
      <c r="Q3" s="342"/>
      <c r="R3" s="342"/>
      <c r="S3" s="342"/>
      <c r="T3" s="342"/>
      <c r="U3" s="342"/>
      <c r="V3" s="342"/>
      <c r="W3" s="342"/>
      <c r="X3" s="342"/>
      <c r="Y3" s="342"/>
      <c r="Z3" s="342"/>
      <c r="AA3" s="348"/>
      <c r="AB3" s="341" t="s">
        <v>133</v>
      </c>
      <c r="AC3" s="342"/>
      <c r="AD3" s="342"/>
      <c r="AE3" s="342"/>
      <c r="AF3" s="342"/>
      <c r="AG3" s="342"/>
      <c r="AH3" s="348"/>
    </row>
    <row r="4" spans="2:34">
      <c r="B4" s="323"/>
      <c r="C4" s="346"/>
      <c r="D4" s="341" t="s">
        <v>65</v>
      </c>
      <c r="E4" s="342"/>
      <c r="F4" s="342"/>
      <c r="G4" s="341" t="s">
        <v>66</v>
      </c>
      <c r="H4" s="342"/>
      <c r="I4" s="342"/>
      <c r="J4" s="341" t="s">
        <v>67</v>
      </c>
      <c r="K4" s="342"/>
      <c r="L4" s="342"/>
      <c r="M4" s="341" t="s">
        <v>68</v>
      </c>
      <c r="N4" s="342"/>
      <c r="O4" s="342"/>
      <c r="P4" s="341" t="s">
        <v>69</v>
      </c>
      <c r="Q4" s="342"/>
      <c r="R4" s="342"/>
      <c r="S4" s="341" t="s">
        <v>70</v>
      </c>
      <c r="T4" s="342"/>
      <c r="U4" s="342"/>
      <c r="V4" s="341" t="s">
        <v>71</v>
      </c>
      <c r="W4" s="342"/>
      <c r="X4" s="342"/>
      <c r="Y4" s="341" t="s">
        <v>101</v>
      </c>
      <c r="Z4" s="342"/>
      <c r="AA4" s="342"/>
      <c r="AB4" s="343" t="s">
        <v>65</v>
      </c>
      <c r="AC4" s="343" t="s">
        <v>66</v>
      </c>
      <c r="AD4" s="343" t="s">
        <v>67</v>
      </c>
      <c r="AE4" s="343" t="s">
        <v>68</v>
      </c>
      <c r="AF4" s="343" t="s">
        <v>69</v>
      </c>
      <c r="AG4" s="343" t="s">
        <v>70</v>
      </c>
      <c r="AH4" s="343" t="s">
        <v>71</v>
      </c>
    </row>
    <row r="5" spans="2:34">
      <c r="B5" s="324"/>
      <c r="C5" s="347"/>
      <c r="D5" s="61" t="s">
        <v>100</v>
      </c>
      <c r="E5" s="62" t="s">
        <v>98</v>
      </c>
      <c r="F5" s="33" t="s">
        <v>128</v>
      </c>
      <c r="G5" s="61" t="s">
        <v>100</v>
      </c>
      <c r="H5" s="62" t="s">
        <v>98</v>
      </c>
      <c r="I5" s="33" t="s">
        <v>129</v>
      </c>
      <c r="J5" s="61" t="s">
        <v>100</v>
      </c>
      <c r="K5" s="62" t="s">
        <v>98</v>
      </c>
      <c r="L5" s="33" t="s">
        <v>129</v>
      </c>
      <c r="M5" s="61" t="s">
        <v>100</v>
      </c>
      <c r="N5" s="62" t="s">
        <v>98</v>
      </c>
      <c r="O5" s="33" t="s">
        <v>129</v>
      </c>
      <c r="P5" s="61" t="s">
        <v>100</v>
      </c>
      <c r="Q5" s="62" t="s">
        <v>98</v>
      </c>
      <c r="R5" s="33" t="s">
        <v>129</v>
      </c>
      <c r="S5" s="61" t="s">
        <v>100</v>
      </c>
      <c r="T5" s="62" t="s">
        <v>98</v>
      </c>
      <c r="U5" s="33" t="s">
        <v>129</v>
      </c>
      <c r="V5" s="61" t="s">
        <v>100</v>
      </c>
      <c r="W5" s="62" t="s">
        <v>98</v>
      </c>
      <c r="X5" s="63" t="s">
        <v>129</v>
      </c>
      <c r="Y5" s="61" t="s">
        <v>100</v>
      </c>
      <c r="Z5" s="62" t="s">
        <v>98</v>
      </c>
      <c r="AA5" s="63" t="s">
        <v>129</v>
      </c>
      <c r="AB5" s="344"/>
      <c r="AC5" s="344"/>
      <c r="AD5" s="344"/>
      <c r="AE5" s="344"/>
      <c r="AF5" s="344"/>
      <c r="AG5" s="344"/>
      <c r="AH5" s="344"/>
    </row>
    <row r="6" spans="2:34">
      <c r="B6" s="64">
        <v>1</v>
      </c>
      <c r="C6" s="50" t="s">
        <v>1</v>
      </c>
      <c r="D6" s="215">
        <v>10420990</v>
      </c>
      <c r="E6" s="216">
        <v>74132670</v>
      </c>
      <c r="F6" s="212">
        <f t="shared" ref="F6:F13" si="0">SUM(D6:E6)</f>
        <v>84553660</v>
      </c>
      <c r="G6" s="215">
        <v>10295430</v>
      </c>
      <c r="H6" s="216">
        <v>204008470</v>
      </c>
      <c r="I6" s="212">
        <f t="shared" ref="I6:I13" si="1">SUM(G6:H6)</f>
        <v>214303900</v>
      </c>
      <c r="J6" s="215">
        <v>1954439010</v>
      </c>
      <c r="K6" s="216">
        <v>11413730250</v>
      </c>
      <c r="L6" s="212">
        <f t="shared" ref="L6:L13" si="2">SUM(J6:K6)</f>
        <v>13368169260</v>
      </c>
      <c r="M6" s="215">
        <v>1511779270</v>
      </c>
      <c r="N6" s="216">
        <v>14932606740</v>
      </c>
      <c r="O6" s="212">
        <f t="shared" ref="O6:O13" si="3">SUM(M6:N6)</f>
        <v>16444386010</v>
      </c>
      <c r="P6" s="215">
        <v>571003250</v>
      </c>
      <c r="Q6" s="216">
        <v>13407537260</v>
      </c>
      <c r="R6" s="212">
        <f t="shared" ref="R6:R13" si="4">SUM(P6:Q6)</f>
        <v>13978540510</v>
      </c>
      <c r="S6" s="215">
        <v>127787840</v>
      </c>
      <c r="T6" s="216">
        <v>7703366480</v>
      </c>
      <c r="U6" s="212">
        <f t="shared" ref="U6:U13" si="5">SUM(S6:T6)</f>
        <v>7831154320</v>
      </c>
      <c r="V6" s="215">
        <v>15206210</v>
      </c>
      <c r="W6" s="216">
        <v>2813585530</v>
      </c>
      <c r="X6" s="212">
        <f t="shared" ref="X6:X13" si="6">SUM(V6:W6)</f>
        <v>2828791740</v>
      </c>
      <c r="Y6" s="213">
        <f>SUM(D6,G6,J6,M6,P6,S6,V6)</f>
        <v>4200932000</v>
      </c>
      <c r="Z6" s="214">
        <f>SUM(E6,H6,K6,N6,Q6,T6,W6)</f>
        <v>50548967400</v>
      </c>
      <c r="AA6" s="212">
        <f>SUM(F6,I6,L6,O6,R6,U6,X6)</f>
        <v>54749899400</v>
      </c>
      <c r="AB6" s="131">
        <f>IFERROR(F6/$AA6,"-")</f>
        <v>1.5443619244348784E-3</v>
      </c>
      <c r="AC6" s="131">
        <f>IFERROR(I6/$AA6,"-")</f>
        <v>3.9142336761992299E-3</v>
      </c>
      <c r="AD6" s="131">
        <f>IFERROR(L6/$AA6,"-")</f>
        <v>0.24416792371311644</v>
      </c>
      <c r="AE6" s="131">
        <f>IFERROR(O6/$AA6,"-")</f>
        <v>0.30035463425892617</v>
      </c>
      <c r="AF6" s="131">
        <f>IFERROR(R6/$AA6,"-")</f>
        <v>0.25531627753091363</v>
      </c>
      <c r="AG6" s="131">
        <f>IFERROR(U6/$AA6,"-")</f>
        <v>0.14303504491918756</v>
      </c>
      <c r="AH6" s="131">
        <f>IFERROR(X6/$AA6,"-")</f>
        <v>5.1667523977222136E-2</v>
      </c>
    </row>
    <row r="7" spans="2:34">
      <c r="B7" s="64">
        <v>2</v>
      </c>
      <c r="C7" s="50" t="s">
        <v>8</v>
      </c>
      <c r="D7" s="215">
        <v>5821850</v>
      </c>
      <c r="E7" s="216">
        <v>43475170</v>
      </c>
      <c r="F7" s="212">
        <f t="shared" si="0"/>
        <v>49297020</v>
      </c>
      <c r="G7" s="215">
        <v>17904230</v>
      </c>
      <c r="H7" s="216">
        <v>275773840</v>
      </c>
      <c r="I7" s="212">
        <f t="shared" si="1"/>
        <v>293678070</v>
      </c>
      <c r="J7" s="215">
        <v>1217033320</v>
      </c>
      <c r="K7" s="216">
        <v>9418177510</v>
      </c>
      <c r="L7" s="212">
        <f t="shared" si="2"/>
        <v>10635210830</v>
      </c>
      <c r="M7" s="215">
        <v>1222101870</v>
      </c>
      <c r="N7" s="216">
        <v>11730691010</v>
      </c>
      <c r="O7" s="212">
        <f t="shared" si="3"/>
        <v>12952792880</v>
      </c>
      <c r="P7" s="215">
        <v>428893880</v>
      </c>
      <c r="Q7" s="216">
        <v>9917611980</v>
      </c>
      <c r="R7" s="212">
        <f t="shared" si="4"/>
        <v>10346505860</v>
      </c>
      <c r="S7" s="215">
        <v>82250880</v>
      </c>
      <c r="T7" s="216">
        <v>5602427220</v>
      </c>
      <c r="U7" s="212">
        <f t="shared" si="5"/>
        <v>5684678100</v>
      </c>
      <c r="V7" s="215">
        <v>8766660</v>
      </c>
      <c r="W7" s="216">
        <v>2201803940</v>
      </c>
      <c r="X7" s="212">
        <f t="shared" si="6"/>
        <v>2210570600</v>
      </c>
      <c r="Y7" s="215">
        <f>SUM(D7,G7,J7,M7,P7,S7,V7)</f>
        <v>2982772690</v>
      </c>
      <c r="Z7" s="216">
        <f t="shared" ref="Z7:Z13" si="7">SUM(E7,H7,K7,N7,Q7,T7,W7)</f>
        <v>39189960670</v>
      </c>
      <c r="AA7" s="212">
        <f t="shared" ref="AA7:AA13" si="8">SUM(F7,I7,L7,O7,R7,U7,X7)</f>
        <v>42172733360</v>
      </c>
      <c r="AB7" s="131">
        <f t="shared" ref="AB7:AB14" si="9">IFERROR(F7/$AA7,"-")</f>
        <v>1.1689311095675209E-3</v>
      </c>
      <c r="AC7" s="131">
        <f t="shared" ref="AC7:AC14" si="10">IFERROR(I7/$AA7,"-")</f>
        <v>6.9636954164926813E-3</v>
      </c>
      <c r="AD7" s="131">
        <f t="shared" ref="AD7:AD14" si="11">IFERROR(L7/$AA7,"-")</f>
        <v>0.25218215616271356</v>
      </c>
      <c r="AE7" s="131">
        <f t="shared" ref="AE7:AE14" si="12">IFERROR(O7/$AA7,"-")</f>
        <v>0.30713666978686915</v>
      </c>
      <c r="AF7" s="131">
        <f t="shared" ref="AF7:AF14" si="13">IFERROR(R7/$AA7,"-")</f>
        <v>0.24533638291070448</v>
      </c>
      <c r="AG7" s="131">
        <f t="shared" ref="AG7:AG14" si="14">IFERROR(U7/$AA7,"-")</f>
        <v>0.13479510686380608</v>
      </c>
      <c r="AH7" s="131">
        <f t="shared" ref="AH7:AH14" si="15">IFERROR(X7/$AA7,"-")</f>
        <v>5.2417057749846549E-2</v>
      </c>
    </row>
    <row r="8" spans="2:34">
      <c r="B8" s="64">
        <v>3</v>
      </c>
      <c r="C8" s="51" t="s">
        <v>13</v>
      </c>
      <c r="D8" s="215">
        <v>34278460</v>
      </c>
      <c r="E8" s="216">
        <v>130102370</v>
      </c>
      <c r="F8" s="212">
        <f t="shared" si="0"/>
        <v>164380830</v>
      </c>
      <c r="G8" s="215">
        <v>95328400</v>
      </c>
      <c r="H8" s="216">
        <v>777648440</v>
      </c>
      <c r="I8" s="212">
        <f t="shared" si="1"/>
        <v>872976840</v>
      </c>
      <c r="J8" s="215">
        <v>2692066040</v>
      </c>
      <c r="K8" s="216">
        <v>14995419180</v>
      </c>
      <c r="L8" s="212">
        <f t="shared" si="2"/>
        <v>17687485220</v>
      </c>
      <c r="M8" s="215">
        <v>2045774990</v>
      </c>
      <c r="N8" s="216">
        <v>18994318440</v>
      </c>
      <c r="O8" s="212">
        <f t="shared" si="3"/>
        <v>21040093430</v>
      </c>
      <c r="P8" s="215">
        <v>812839350</v>
      </c>
      <c r="Q8" s="216">
        <v>14341787340</v>
      </c>
      <c r="R8" s="212">
        <f t="shared" si="4"/>
        <v>15154626690</v>
      </c>
      <c r="S8" s="215">
        <v>85331910</v>
      </c>
      <c r="T8" s="216">
        <v>6729546850</v>
      </c>
      <c r="U8" s="212">
        <f t="shared" si="5"/>
        <v>6814878760</v>
      </c>
      <c r="V8" s="215">
        <v>12377940</v>
      </c>
      <c r="W8" s="216">
        <v>2555436670</v>
      </c>
      <c r="X8" s="212">
        <f t="shared" si="6"/>
        <v>2567814610</v>
      </c>
      <c r="Y8" s="215">
        <f t="shared" ref="Y8:Y13" si="16">SUM(D8,G8,J8,M8,P8,S8,V8)</f>
        <v>5777997090</v>
      </c>
      <c r="Z8" s="216">
        <f t="shared" si="7"/>
        <v>58524259290</v>
      </c>
      <c r="AA8" s="212">
        <f t="shared" si="8"/>
        <v>64302256380</v>
      </c>
      <c r="AB8" s="131">
        <f t="shared" si="9"/>
        <v>2.5563773225713358E-3</v>
      </c>
      <c r="AC8" s="131">
        <f t="shared" si="10"/>
        <v>1.3576146299455876E-2</v>
      </c>
      <c r="AD8" s="131">
        <f t="shared" si="11"/>
        <v>0.27506787810795014</v>
      </c>
      <c r="AE8" s="131">
        <f t="shared" si="12"/>
        <v>0.3272061450792903</v>
      </c>
      <c r="AF8" s="131">
        <f t="shared" si="13"/>
        <v>0.23567799239333628</v>
      </c>
      <c r="AG8" s="131">
        <f t="shared" si="14"/>
        <v>0.10598195372378315</v>
      </c>
      <c r="AH8" s="131">
        <f t="shared" si="15"/>
        <v>3.9933507073612894E-2</v>
      </c>
    </row>
    <row r="9" spans="2:34">
      <c r="B9" s="64">
        <v>4</v>
      </c>
      <c r="C9" s="51" t="s">
        <v>21</v>
      </c>
      <c r="D9" s="215">
        <v>37690100</v>
      </c>
      <c r="E9" s="216">
        <v>84562340</v>
      </c>
      <c r="F9" s="212">
        <f t="shared" si="0"/>
        <v>122252440</v>
      </c>
      <c r="G9" s="215">
        <v>22403050</v>
      </c>
      <c r="H9" s="216">
        <v>125314050</v>
      </c>
      <c r="I9" s="212">
        <f t="shared" si="1"/>
        <v>147717100</v>
      </c>
      <c r="J9" s="215">
        <v>1361049420</v>
      </c>
      <c r="K9" s="216">
        <v>10621512960</v>
      </c>
      <c r="L9" s="212">
        <f t="shared" si="2"/>
        <v>11982562380</v>
      </c>
      <c r="M9" s="215">
        <v>1065456230</v>
      </c>
      <c r="N9" s="216">
        <v>13569786240</v>
      </c>
      <c r="O9" s="212">
        <f t="shared" si="3"/>
        <v>14635242470</v>
      </c>
      <c r="P9" s="215">
        <v>533847830</v>
      </c>
      <c r="Q9" s="216">
        <v>10440111980</v>
      </c>
      <c r="R9" s="212">
        <f t="shared" si="4"/>
        <v>10973959810</v>
      </c>
      <c r="S9" s="215">
        <v>89112580</v>
      </c>
      <c r="T9" s="216">
        <v>4758396240</v>
      </c>
      <c r="U9" s="212">
        <f t="shared" si="5"/>
        <v>4847508820</v>
      </c>
      <c r="V9" s="215">
        <v>15686950</v>
      </c>
      <c r="W9" s="216">
        <v>1662718720</v>
      </c>
      <c r="X9" s="212">
        <f t="shared" si="6"/>
        <v>1678405670</v>
      </c>
      <c r="Y9" s="215">
        <f t="shared" si="16"/>
        <v>3125246160</v>
      </c>
      <c r="Z9" s="216">
        <f t="shared" si="7"/>
        <v>41262402530</v>
      </c>
      <c r="AA9" s="212">
        <f t="shared" si="8"/>
        <v>44387648690</v>
      </c>
      <c r="AB9" s="131">
        <f t="shared" si="9"/>
        <v>2.7541995038710397E-3</v>
      </c>
      <c r="AC9" s="131">
        <f t="shared" si="10"/>
        <v>3.3278874722931398E-3</v>
      </c>
      <c r="AD9" s="131">
        <f t="shared" si="11"/>
        <v>0.2699526272203629</v>
      </c>
      <c r="AE9" s="131">
        <f t="shared" si="12"/>
        <v>0.32971429895310367</v>
      </c>
      <c r="AF9" s="131">
        <f t="shared" si="13"/>
        <v>0.2472300320893614</v>
      </c>
      <c r="AG9" s="131">
        <f t="shared" si="14"/>
        <v>0.10920850648915055</v>
      </c>
      <c r="AH9" s="131">
        <f t="shared" si="15"/>
        <v>3.7812448271857313E-2</v>
      </c>
    </row>
    <row r="10" spans="2:34">
      <c r="B10" s="64">
        <v>5</v>
      </c>
      <c r="C10" s="51" t="s">
        <v>25</v>
      </c>
      <c r="D10" s="215">
        <v>2530120</v>
      </c>
      <c r="E10" s="216">
        <v>90092010</v>
      </c>
      <c r="F10" s="212">
        <f t="shared" si="0"/>
        <v>92622130</v>
      </c>
      <c r="G10" s="215">
        <v>40802310</v>
      </c>
      <c r="H10" s="216">
        <v>348771510</v>
      </c>
      <c r="I10" s="212">
        <f t="shared" si="1"/>
        <v>389573820</v>
      </c>
      <c r="J10" s="215">
        <v>1358520520</v>
      </c>
      <c r="K10" s="216">
        <v>7827216970</v>
      </c>
      <c r="L10" s="212">
        <f t="shared" si="2"/>
        <v>9185737490</v>
      </c>
      <c r="M10" s="215">
        <v>1082075180</v>
      </c>
      <c r="N10" s="216">
        <v>10181351760</v>
      </c>
      <c r="O10" s="212">
        <f t="shared" si="3"/>
        <v>11263426940</v>
      </c>
      <c r="P10" s="215">
        <v>439458400</v>
      </c>
      <c r="Q10" s="216">
        <v>8236931390</v>
      </c>
      <c r="R10" s="212">
        <f t="shared" si="4"/>
        <v>8676389790</v>
      </c>
      <c r="S10" s="215">
        <v>68746500</v>
      </c>
      <c r="T10" s="216">
        <v>4629601120</v>
      </c>
      <c r="U10" s="212">
        <f t="shared" si="5"/>
        <v>4698347620</v>
      </c>
      <c r="V10" s="215">
        <v>22942550</v>
      </c>
      <c r="W10" s="216">
        <v>1895618620</v>
      </c>
      <c r="X10" s="212">
        <f t="shared" si="6"/>
        <v>1918561170</v>
      </c>
      <c r="Y10" s="215">
        <f t="shared" si="16"/>
        <v>3015075580</v>
      </c>
      <c r="Z10" s="216">
        <f t="shared" si="7"/>
        <v>33209583380</v>
      </c>
      <c r="AA10" s="212">
        <f t="shared" si="8"/>
        <v>36224658960</v>
      </c>
      <c r="AB10" s="131">
        <f t="shared" si="9"/>
        <v>2.5568806624867118E-3</v>
      </c>
      <c r="AC10" s="131">
        <f t="shared" si="10"/>
        <v>1.0754381992392951E-2</v>
      </c>
      <c r="AD10" s="131">
        <f t="shared" si="11"/>
        <v>0.25357692118352521</v>
      </c>
      <c r="AE10" s="131">
        <f t="shared" si="12"/>
        <v>0.31093258745202551</v>
      </c>
      <c r="AF10" s="131">
        <f t="shared" si="13"/>
        <v>0.23951612076129261</v>
      </c>
      <c r="AG10" s="131">
        <f t="shared" si="14"/>
        <v>0.12970025819119541</v>
      </c>
      <c r="AH10" s="131">
        <f t="shared" si="15"/>
        <v>5.2962849757081605E-2</v>
      </c>
    </row>
    <row r="11" spans="2:34">
      <c r="B11" s="64">
        <v>6</v>
      </c>
      <c r="C11" s="51" t="s">
        <v>35</v>
      </c>
      <c r="D11" s="215">
        <v>25340000</v>
      </c>
      <c r="E11" s="216">
        <v>179324830</v>
      </c>
      <c r="F11" s="212">
        <f t="shared" si="0"/>
        <v>204664830</v>
      </c>
      <c r="G11" s="215">
        <v>166776270</v>
      </c>
      <c r="H11" s="216">
        <v>681636210</v>
      </c>
      <c r="I11" s="212">
        <f t="shared" si="1"/>
        <v>848412480</v>
      </c>
      <c r="J11" s="215">
        <v>1477879300</v>
      </c>
      <c r="K11" s="216">
        <v>10851164350</v>
      </c>
      <c r="L11" s="212">
        <f t="shared" si="2"/>
        <v>12329043650</v>
      </c>
      <c r="M11" s="215">
        <v>1560998810</v>
      </c>
      <c r="N11" s="216">
        <v>13696181280</v>
      </c>
      <c r="O11" s="212">
        <f t="shared" si="3"/>
        <v>15257180090</v>
      </c>
      <c r="P11" s="215">
        <v>461513390</v>
      </c>
      <c r="Q11" s="216">
        <v>11389232310</v>
      </c>
      <c r="R11" s="212">
        <f t="shared" si="4"/>
        <v>11850745700</v>
      </c>
      <c r="S11" s="215">
        <v>80819620</v>
      </c>
      <c r="T11" s="216">
        <v>6433794710</v>
      </c>
      <c r="U11" s="212">
        <f t="shared" si="5"/>
        <v>6514614330</v>
      </c>
      <c r="V11" s="215">
        <v>29806630</v>
      </c>
      <c r="W11" s="216">
        <v>2842562310</v>
      </c>
      <c r="X11" s="212">
        <f t="shared" si="6"/>
        <v>2872368940</v>
      </c>
      <c r="Y11" s="215">
        <f t="shared" si="16"/>
        <v>3803134020</v>
      </c>
      <c r="Z11" s="216">
        <f t="shared" si="7"/>
        <v>46073896000</v>
      </c>
      <c r="AA11" s="212">
        <f t="shared" si="8"/>
        <v>49877030020</v>
      </c>
      <c r="AB11" s="131">
        <f t="shared" si="9"/>
        <v>4.103388471966599E-3</v>
      </c>
      <c r="AC11" s="131">
        <f t="shared" si="10"/>
        <v>1.7010084194263336E-2</v>
      </c>
      <c r="AD11" s="131">
        <f t="shared" si="11"/>
        <v>0.24718880905812202</v>
      </c>
      <c r="AE11" s="131">
        <f t="shared" si="12"/>
        <v>0.30589592210847522</v>
      </c>
      <c r="AF11" s="131">
        <f t="shared" si="13"/>
        <v>0.23759926553862598</v>
      </c>
      <c r="AG11" s="131">
        <f t="shared" si="14"/>
        <v>0.13061351743252816</v>
      </c>
      <c r="AH11" s="131">
        <f t="shared" si="15"/>
        <v>5.7589013196018682E-2</v>
      </c>
    </row>
    <row r="12" spans="2:34">
      <c r="B12" s="64">
        <v>7</v>
      </c>
      <c r="C12" s="51" t="s">
        <v>44</v>
      </c>
      <c r="D12" s="215">
        <v>43431750</v>
      </c>
      <c r="E12" s="216">
        <v>236882880</v>
      </c>
      <c r="F12" s="212">
        <f t="shared" si="0"/>
        <v>280314630</v>
      </c>
      <c r="G12" s="215">
        <v>57705480</v>
      </c>
      <c r="H12" s="216">
        <v>780005770</v>
      </c>
      <c r="I12" s="212">
        <f t="shared" si="1"/>
        <v>837711250</v>
      </c>
      <c r="J12" s="215">
        <v>1628333110</v>
      </c>
      <c r="K12" s="216">
        <v>11537603290</v>
      </c>
      <c r="L12" s="212">
        <f t="shared" si="2"/>
        <v>13165936400</v>
      </c>
      <c r="M12" s="215">
        <v>1467604630</v>
      </c>
      <c r="N12" s="216">
        <v>15025092610</v>
      </c>
      <c r="O12" s="212">
        <f t="shared" si="3"/>
        <v>16492697240</v>
      </c>
      <c r="P12" s="215">
        <v>496817420</v>
      </c>
      <c r="Q12" s="216">
        <v>12603802060</v>
      </c>
      <c r="R12" s="212">
        <f t="shared" si="4"/>
        <v>13100619480</v>
      </c>
      <c r="S12" s="215">
        <v>105811090</v>
      </c>
      <c r="T12" s="216">
        <v>7197659970</v>
      </c>
      <c r="U12" s="212">
        <f t="shared" si="5"/>
        <v>7303471060</v>
      </c>
      <c r="V12" s="215">
        <v>18393960</v>
      </c>
      <c r="W12" s="216">
        <v>2753886840</v>
      </c>
      <c r="X12" s="212">
        <f t="shared" si="6"/>
        <v>2772280800</v>
      </c>
      <c r="Y12" s="215">
        <f t="shared" si="16"/>
        <v>3818097440</v>
      </c>
      <c r="Z12" s="216">
        <f t="shared" si="7"/>
        <v>50134933420</v>
      </c>
      <c r="AA12" s="212">
        <f t="shared" si="8"/>
        <v>53953030860</v>
      </c>
      <c r="AB12" s="131">
        <f t="shared" si="9"/>
        <v>5.1955307335258757E-3</v>
      </c>
      <c r="AC12" s="131">
        <f t="shared" si="10"/>
        <v>1.5526676382161637E-2</v>
      </c>
      <c r="AD12" s="131">
        <f t="shared" si="11"/>
        <v>0.2440258904854414</v>
      </c>
      <c r="AE12" s="131">
        <f t="shared" si="12"/>
        <v>0.30568620478052605</v>
      </c>
      <c r="AF12" s="131">
        <f t="shared" si="13"/>
        <v>0.24281526489205282</v>
      </c>
      <c r="AG12" s="131">
        <f t="shared" si="14"/>
        <v>0.13536720631972296</v>
      </c>
      <c r="AH12" s="131">
        <f t="shared" si="15"/>
        <v>5.1383226406569296E-2</v>
      </c>
    </row>
    <row r="13" spans="2:34" ht="13.5" customHeight="1" thickBot="1">
      <c r="B13" s="64">
        <v>8</v>
      </c>
      <c r="C13" s="51" t="s">
        <v>57</v>
      </c>
      <c r="D13" s="215">
        <v>174144520</v>
      </c>
      <c r="E13" s="216">
        <v>479017690</v>
      </c>
      <c r="F13" s="212">
        <f t="shared" si="0"/>
        <v>653162210</v>
      </c>
      <c r="G13" s="215">
        <v>272677890</v>
      </c>
      <c r="H13" s="216">
        <v>2099973330</v>
      </c>
      <c r="I13" s="212">
        <f t="shared" si="1"/>
        <v>2372651220</v>
      </c>
      <c r="J13" s="215">
        <v>4328779050</v>
      </c>
      <c r="K13" s="216">
        <v>27924854060</v>
      </c>
      <c r="L13" s="212">
        <f t="shared" si="2"/>
        <v>32253633110</v>
      </c>
      <c r="M13" s="215">
        <v>3700898570</v>
      </c>
      <c r="N13" s="216">
        <v>35700815870</v>
      </c>
      <c r="O13" s="212">
        <f t="shared" si="3"/>
        <v>39401714440</v>
      </c>
      <c r="P13" s="215">
        <v>1715790320</v>
      </c>
      <c r="Q13" s="216">
        <v>33334714590</v>
      </c>
      <c r="R13" s="212">
        <f t="shared" si="4"/>
        <v>35050504910</v>
      </c>
      <c r="S13" s="215">
        <v>308002060</v>
      </c>
      <c r="T13" s="216">
        <v>18535803700</v>
      </c>
      <c r="U13" s="212">
        <f t="shared" si="5"/>
        <v>18843805760</v>
      </c>
      <c r="V13" s="215">
        <v>40581100</v>
      </c>
      <c r="W13" s="216">
        <v>6869693350</v>
      </c>
      <c r="X13" s="212">
        <f t="shared" si="6"/>
        <v>6910274450</v>
      </c>
      <c r="Y13" s="215">
        <f t="shared" si="16"/>
        <v>10540873510</v>
      </c>
      <c r="Z13" s="216">
        <f t="shared" si="7"/>
        <v>124944872590</v>
      </c>
      <c r="AA13" s="212">
        <f t="shared" si="8"/>
        <v>135485746100</v>
      </c>
      <c r="AB13" s="131">
        <f t="shared" si="9"/>
        <v>4.8208924466335429E-3</v>
      </c>
      <c r="AC13" s="131">
        <f t="shared" si="10"/>
        <v>1.7512183298225199E-2</v>
      </c>
      <c r="AD13" s="131">
        <f t="shared" si="11"/>
        <v>0.23805923529545372</v>
      </c>
      <c r="AE13" s="131">
        <f t="shared" si="12"/>
        <v>0.29081815301011948</v>
      </c>
      <c r="AF13" s="131">
        <f t="shared" si="13"/>
        <v>0.25870252715831632</v>
      </c>
      <c r="AG13" s="131">
        <f t="shared" si="14"/>
        <v>0.13908330804106633</v>
      </c>
      <c r="AH13" s="131">
        <f t="shared" si="15"/>
        <v>5.1003700750185413E-2</v>
      </c>
    </row>
    <row r="14" spans="2:34" ht="13.5" customHeight="1" thickTop="1">
      <c r="B14" s="329" t="s">
        <v>0</v>
      </c>
      <c r="C14" s="330"/>
      <c r="D14" s="217">
        <f>SUM(D6:D13)</f>
        <v>333657790</v>
      </c>
      <c r="E14" s="218">
        <f t="shared" ref="E14:O14" si="17">SUM(E6:E13)</f>
        <v>1317589960</v>
      </c>
      <c r="F14" s="217">
        <f t="shared" si="17"/>
        <v>1651247750</v>
      </c>
      <c r="G14" s="217">
        <f t="shared" si="17"/>
        <v>683893060</v>
      </c>
      <c r="H14" s="218">
        <f t="shared" si="17"/>
        <v>5293131620</v>
      </c>
      <c r="I14" s="217">
        <f t="shared" si="17"/>
        <v>5977024680</v>
      </c>
      <c r="J14" s="217">
        <f t="shared" si="17"/>
        <v>16018099770</v>
      </c>
      <c r="K14" s="218">
        <f t="shared" si="17"/>
        <v>104589678570</v>
      </c>
      <c r="L14" s="217">
        <f t="shared" si="17"/>
        <v>120607778340</v>
      </c>
      <c r="M14" s="217">
        <f t="shared" si="17"/>
        <v>13656689550</v>
      </c>
      <c r="N14" s="218">
        <f t="shared" si="17"/>
        <v>133830843950</v>
      </c>
      <c r="O14" s="217">
        <f t="shared" si="17"/>
        <v>147487533500</v>
      </c>
      <c r="P14" s="217">
        <f t="shared" ref="P14:W14" si="18">SUM(P6:P13)</f>
        <v>5460163840</v>
      </c>
      <c r="Q14" s="218">
        <f t="shared" si="18"/>
        <v>113671728910</v>
      </c>
      <c r="R14" s="217">
        <f t="shared" si="18"/>
        <v>119131892750</v>
      </c>
      <c r="S14" s="217">
        <f t="shared" si="18"/>
        <v>947862480</v>
      </c>
      <c r="T14" s="218">
        <f t="shared" si="18"/>
        <v>61590596290</v>
      </c>
      <c r="U14" s="217">
        <f t="shared" si="18"/>
        <v>62538458770</v>
      </c>
      <c r="V14" s="217">
        <f t="shared" si="18"/>
        <v>163762000</v>
      </c>
      <c r="W14" s="218">
        <f t="shared" si="18"/>
        <v>23595305980</v>
      </c>
      <c r="X14" s="217">
        <f>SUM(X6:X13)</f>
        <v>23759067980</v>
      </c>
      <c r="Y14" s="217">
        <f>SUM(Y6:Y13)</f>
        <v>37264128490</v>
      </c>
      <c r="Z14" s="218">
        <f>SUM(Z6:Z13)</f>
        <v>443888875280</v>
      </c>
      <c r="AA14" s="217">
        <f>SUM(AA6:AA13)</f>
        <v>481153003770</v>
      </c>
      <c r="AB14" s="132">
        <f t="shared" si="9"/>
        <v>3.4318558484762716E-3</v>
      </c>
      <c r="AC14" s="132">
        <f t="shared" si="10"/>
        <v>1.242229526401778E-2</v>
      </c>
      <c r="AD14" s="132">
        <f t="shared" si="11"/>
        <v>0.25066408688088071</v>
      </c>
      <c r="AE14" s="132">
        <f t="shared" si="12"/>
        <v>0.30652938326142459</v>
      </c>
      <c r="AF14" s="132">
        <f t="shared" si="13"/>
        <v>0.24759669339391102</v>
      </c>
      <c r="AG14" s="132">
        <f t="shared" si="14"/>
        <v>0.12997624098777222</v>
      </c>
      <c r="AH14" s="132">
        <f t="shared" si="15"/>
        <v>4.9379444363517412E-2</v>
      </c>
    </row>
  </sheetData>
  <mergeCells count="20">
    <mergeCell ref="AG4:AG5"/>
    <mergeCell ref="AH4:AH5"/>
    <mergeCell ref="AE4:AE5"/>
    <mergeCell ref="B14:C14"/>
    <mergeCell ref="V4:X4"/>
    <mergeCell ref="AB4:AB5"/>
    <mergeCell ref="AC4:AC5"/>
    <mergeCell ref="AD4:AD5"/>
    <mergeCell ref="B3:B5"/>
    <mergeCell ref="C3:C5"/>
    <mergeCell ref="D3:AA3"/>
    <mergeCell ref="AB3:AH3"/>
    <mergeCell ref="D4:F4"/>
    <mergeCell ref="G4:I4"/>
    <mergeCell ref="J4:L4"/>
    <mergeCell ref="Y4:AA4"/>
    <mergeCell ref="M4:O4"/>
    <mergeCell ref="P4:R4"/>
    <mergeCell ref="S4:U4"/>
    <mergeCell ref="AF4:AF5"/>
  </mergeCells>
  <phoneticPr fontId="4"/>
  <pageMargins left="0.51181102362204722" right="0.39370078740157483" top="0.74803149606299213" bottom="0.74803149606299213" header="0.31496062992125984" footer="0.31496062992125984"/>
  <pageSetup paperSize="8" scale="75" fitToHeight="0" orientation="landscape" r:id="rId1"/>
  <headerFooter>
    <oddHeader>&amp;R&amp;"ＭＳ 明朝,標準"&amp;12 2-2.高額レセプトの件数及び医療費</oddHeader>
  </headerFooter>
  <ignoredErrors>
    <ignoredError sqref="F6:F13 I6:I13 L6:L13 O6:O13 R6:R13 U6:U13 X6:Z13 D14:E14 G14:H14 J14:K14 M14:N14 P14:Q14 S14:T14 V14:W14"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AH80"/>
  <sheetViews>
    <sheetView showGridLines="0" zoomScaleNormal="100" zoomScaleSheetLayoutView="100" workbookViewId="0"/>
  </sheetViews>
  <sheetFormatPr defaultColWidth="9" defaultRowHeight="13.5" customHeight="1"/>
  <cols>
    <col min="1" max="1" width="4.625" style="47" customWidth="1"/>
    <col min="2" max="2" width="3.25" style="47" customWidth="1"/>
    <col min="3" max="3" width="11.875" style="47" customWidth="1"/>
    <col min="4" max="27" width="8.625" style="47" customWidth="1"/>
    <col min="28" max="34" width="6.125" style="47" customWidth="1"/>
    <col min="35" max="16384" width="9" style="47"/>
  </cols>
  <sheetData>
    <row r="1" spans="2:34" ht="16.5" customHeight="1">
      <c r="B1" s="227" t="s">
        <v>509</v>
      </c>
    </row>
    <row r="2" spans="2:34" ht="16.5" customHeight="1">
      <c r="B2" s="227" t="s">
        <v>495</v>
      </c>
    </row>
    <row r="3" spans="2:34" ht="13.5" customHeight="1">
      <c r="B3" s="359"/>
      <c r="C3" s="362" t="s">
        <v>132</v>
      </c>
      <c r="D3" s="352" t="s">
        <v>99</v>
      </c>
      <c r="E3" s="353"/>
      <c r="F3" s="353"/>
      <c r="G3" s="353"/>
      <c r="H3" s="353"/>
      <c r="I3" s="353"/>
      <c r="J3" s="353"/>
      <c r="K3" s="353"/>
      <c r="L3" s="353"/>
      <c r="M3" s="353"/>
      <c r="N3" s="353"/>
      <c r="O3" s="353"/>
      <c r="P3" s="353"/>
      <c r="Q3" s="353"/>
      <c r="R3" s="353"/>
      <c r="S3" s="353"/>
      <c r="T3" s="353"/>
      <c r="U3" s="353"/>
      <c r="V3" s="353"/>
      <c r="W3" s="353"/>
      <c r="X3" s="353"/>
      <c r="Y3" s="353"/>
      <c r="Z3" s="353"/>
      <c r="AA3" s="354"/>
      <c r="AB3" s="352" t="s">
        <v>133</v>
      </c>
      <c r="AC3" s="353"/>
      <c r="AD3" s="353"/>
      <c r="AE3" s="353"/>
      <c r="AF3" s="353"/>
      <c r="AG3" s="353"/>
      <c r="AH3" s="354"/>
    </row>
    <row r="4" spans="2:34" ht="13.5" customHeight="1">
      <c r="B4" s="360"/>
      <c r="C4" s="363"/>
      <c r="D4" s="352" t="s">
        <v>65</v>
      </c>
      <c r="E4" s="353"/>
      <c r="F4" s="353"/>
      <c r="G4" s="352" t="s">
        <v>66</v>
      </c>
      <c r="H4" s="353"/>
      <c r="I4" s="353"/>
      <c r="J4" s="352" t="s">
        <v>67</v>
      </c>
      <c r="K4" s="353"/>
      <c r="L4" s="353"/>
      <c r="M4" s="352" t="s">
        <v>68</v>
      </c>
      <c r="N4" s="353"/>
      <c r="O4" s="353"/>
      <c r="P4" s="352" t="s">
        <v>69</v>
      </c>
      <c r="Q4" s="353"/>
      <c r="R4" s="353"/>
      <c r="S4" s="352" t="s">
        <v>70</v>
      </c>
      <c r="T4" s="353"/>
      <c r="U4" s="353"/>
      <c r="V4" s="352" t="s">
        <v>71</v>
      </c>
      <c r="W4" s="353"/>
      <c r="X4" s="353"/>
      <c r="Y4" s="349" t="s">
        <v>101</v>
      </c>
      <c r="Z4" s="350"/>
      <c r="AA4" s="351"/>
      <c r="AB4" s="355" t="s">
        <v>65</v>
      </c>
      <c r="AC4" s="355" t="s">
        <v>66</v>
      </c>
      <c r="AD4" s="355" t="s">
        <v>67</v>
      </c>
      <c r="AE4" s="355" t="s">
        <v>68</v>
      </c>
      <c r="AF4" s="355" t="s">
        <v>69</v>
      </c>
      <c r="AG4" s="355" t="s">
        <v>70</v>
      </c>
      <c r="AH4" s="355" t="s">
        <v>71</v>
      </c>
    </row>
    <row r="5" spans="2:34" ht="13.5" customHeight="1">
      <c r="B5" s="361"/>
      <c r="C5" s="364"/>
      <c r="D5" s="233" t="s">
        <v>100</v>
      </c>
      <c r="E5" s="234" t="s">
        <v>98</v>
      </c>
      <c r="F5" s="235" t="s">
        <v>128</v>
      </c>
      <c r="G5" s="233" t="s">
        <v>100</v>
      </c>
      <c r="H5" s="234" t="s">
        <v>98</v>
      </c>
      <c r="I5" s="235" t="s">
        <v>129</v>
      </c>
      <c r="J5" s="233" t="s">
        <v>100</v>
      </c>
      <c r="K5" s="234" t="s">
        <v>98</v>
      </c>
      <c r="L5" s="235" t="s">
        <v>129</v>
      </c>
      <c r="M5" s="233" t="s">
        <v>100</v>
      </c>
      <c r="N5" s="234" t="s">
        <v>98</v>
      </c>
      <c r="O5" s="235" t="s">
        <v>129</v>
      </c>
      <c r="P5" s="233" t="s">
        <v>100</v>
      </c>
      <c r="Q5" s="234" t="s">
        <v>98</v>
      </c>
      <c r="R5" s="235" t="s">
        <v>129</v>
      </c>
      <c r="S5" s="233" t="s">
        <v>100</v>
      </c>
      <c r="T5" s="234" t="s">
        <v>98</v>
      </c>
      <c r="U5" s="235" t="s">
        <v>129</v>
      </c>
      <c r="V5" s="233" t="s">
        <v>100</v>
      </c>
      <c r="W5" s="234" t="s">
        <v>98</v>
      </c>
      <c r="X5" s="236" t="s">
        <v>129</v>
      </c>
      <c r="Y5" s="233" t="s">
        <v>100</v>
      </c>
      <c r="Z5" s="235" t="s">
        <v>98</v>
      </c>
      <c r="AA5" s="235" t="s">
        <v>129</v>
      </c>
      <c r="AB5" s="356"/>
      <c r="AC5" s="356"/>
      <c r="AD5" s="356"/>
      <c r="AE5" s="356"/>
      <c r="AF5" s="356"/>
      <c r="AG5" s="356"/>
      <c r="AH5" s="356"/>
    </row>
    <row r="6" spans="2:34" ht="13.5" customHeight="1">
      <c r="B6" s="228">
        <v>1</v>
      </c>
      <c r="C6" s="50" t="s">
        <v>58</v>
      </c>
      <c r="D6" s="215">
        <v>174144520</v>
      </c>
      <c r="E6" s="216">
        <v>479017690</v>
      </c>
      <c r="F6" s="212">
        <f>SUM(D6:E6)</f>
        <v>653162210</v>
      </c>
      <c r="G6" s="215">
        <v>272677890</v>
      </c>
      <c r="H6" s="216">
        <v>2099973330</v>
      </c>
      <c r="I6" s="212">
        <f>SUM(G6:H6)</f>
        <v>2372651220</v>
      </c>
      <c r="J6" s="215">
        <v>4328779050</v>
      </c>
      <c r="K6" s="216">
        <v>27924854060</v>
      </c>
      <c r="L6" s="212">
        <f>SUM(J6:K6)</f>
        <v>32253633110</v>
      </c>
      <c r="M6" s="215">
        <v>3700898570</v>
      </c>
      <c r="N6" s="216">
        <v>35700815870</v>
      </c>
      <c r="O6" s="212">
        <f>SUM(M6:N6)</f>
        <v>39401714440</v>
      </c>
      <c r="P6" s="215">
        <v>1715790320</v>
      </c>
      <c r="Q6" s="216">
        <v>33334714590</v>
      </c>
      <c r="R6" s="212">
        <f>SUM(P6:Q6)</f>
        <v>35050504910</v>
      </c>
      <c r="S6" s="215">
        <v>308002060</v>
      </c>
      <c r="T6" s="216">
        <v>18535803700</v>
      </c>
      <c r="U6" s="212">
        <f>SUM(S6:T6)</f>
        <v>18843805760</v>
      </c>
      <c r="V6" s="215">
        <v>40581100</v>
      </c>
      <c r="W6" s="216">
        <v>6869693350</v>
      </c>
      <c r="X6" s="212">
        <f>SUM(V6:W6)</f>
        <v>6910274450</v>
      </c>
      <c r="Y6" s="215">
        <f>SUM(D6,G6,J6,M6,P6,S6,V6)</f>
        <v>10540873510</v>
      </c>
      <c r="Z6" s="214">
        <f>SUM(E6,H6,K6,N6,Q6,T6,W6)</f>
        <v>124944872590</v>
      </c>
      <c r="AA6" s="212">
        <f>SUM(F6,I6,L6,O6,R6,U6,X6)</f>
        <v>135485746100</v>
      </c>
      <c r="AB6" s="131">
        <f>IFERROR(F6/$AA6,"-")</f>
        <v>4.8208924466335429E-3</v>
      </c>
      <c r="AC6" s="131">
        <f>IFERROR(I6/$AA6,"-")</f>
        <v>1.7512183298225199E-2</v>
      </c>
      <c r="AD6" s="131">
        <f>IFERROR(L6/$AA6,"-")</f>
        <v>0.23805923529545372</v>
      </c>
      <c r="AE6" s="131">
        <f>IFERROR(O6/$AA6,"-")</f>
        <v>0.29081815301011948</v>
      </c>
      <c r="AF6" s="131">
        <f>IFERROR(R6/$AA6,"-")</f>
        <v>0.25870252715831632</v>
      </c>
      <c r="AG6" s="131">
        <f>IFERROR(U6/$AA6,"-")</f>
        <v>0.13908330804106633</v>
      </c>
      <c r="AH6" s="131">
        <f>IFERROR(X6/$AA6,"-")</f>
        <v>5.1003700750185413E-2</v>
      </c>
    </row>
    <row r="7" spans="2:34" ht="13.5" customHeight="1">
      <c r="B7" s="228">
        <v>2</v>
      </c>
      <c r="C7" s="50" t="s">
        <v>110</v>
      </c>
      <c r="D7" s="215">
        <v>0</v>
      </c>
      <c r="E7" s="216">
        <v>4024890</v>
      </c>
      <c r="F7" s="212">
        <f t="shared" ref="F7:F70" si="0">SUM(D7:E7)</f>
        <v>4024890</v>
      </c>
      <c r="G7" s="215">
        <v>724120</v>
      </c>
      <c r="H7" s="216">
        <v>64027230</v>
      </c>
      <c r="I7" s="212">
        <f t="shared" ref="I7:I70" si="1">SUM(G7:H7)</f>
        <v>64751350</v>
      </c>
      <c r="J7" s="215">
        <v>144756440</v>
      </c>
      <c r="K7" s="216">
        <v>1066434330</v>
      </c>
      <c r="L7" s="212">
        <f t="shared" ref="L7:L70" si="2">SUM(J7:K7)</f>
        <v>1211190770</v>
      </c>
      <c r="M7" s="215">
        <v>115904730</v>
      </c>
      <c r="N7" s="216">
        <v>1202728520</v>
      </c>
      <c r="O7" s="212">
        <f t="shared" ref="O7:O70" si="3">SUM(M7:N7)</f>
        <v>1318633250</v>
      </c>
      <c r="P7" s="215">
        <v>97903140</v>
      </c>
      <c r="Q7" s="216">
        <v>1199222640</v>
      </c>
      <c r="R7" s="212">
        <f t="shared" ref="R7:R70" si="4">SUM(P7:Q7)</f>
        <v>1297125780</v>
      </c>
      <c r="S7" s="215">
        <v>9175720</v>
      </c>
      <c r="T7" s="216">
        <v>721553770</v>
      </c>
      <c r="U7" s="212">
        <f t="shared" ref="U7:U70" si="5">SUM(S7:T7)</f>
        <v>730729490</v>
      </c>
      <c r="V7" s="215">
        <v>0</v>
      </c>
      <c r="W7" s="216">
        <v>236720230</v>
      </c>
      <c r="X7" s="212">
        <f t="shared" ref="X7:X70" si="6">SUM(V7:W7)</f>
        <v>236720230</v>
      </c>
      <c r="Y7" s="215">
        <f>SUM(D7,G7,J7,M7,P7,S7,V7)</f>
        <v>368464150</v>
      </c>
      <c r="Z7" s="214">
        <f>SUM(E7,H7,K7,N7,Q7,T7,W7)</f>
        <v>4494711610</v>
      </c>
      <c r="AA7" s="212">
        <f t="shared" ref="AA7:AA70" si="7">SUM(F7,I7,L7,O7,R7,U7,X7)</f>
        <v>4863175760</v>
      </c>
      <c r="AB7" s="131">
        <f t="shared" ref="AB7:AB70" si="8">IFERROR(F7/$AA7,"-")</f>
        <v>8.2762585574328495E-4</v>
      </c>
      <c r="AC7" s="131">
        <f t="shared" ref="AC7:AC70" si="9">IFERROR(I7/$AA7,"-")</f>
        <v>1.3314622624291087E-2</v>
      </c>
      <c r="AD7" s="131">
        <f t="shared" ref="AD7:AD70" si="10">IFERROR(L7/$AA7,"-")</f>
        <v>0.24905346419147312</v>
      </c>
      <c r="AE7" s="131">
        <f t="shared" ref="AE7:AE70" si="11">IFERROR(O7/$AA7,"-")</f>
        <v>0.27114653367987673</v>
      </c>
      <c r="AF7" s="131">
        <f t="shared" ref="AF7:AF70" si="12">IFERROR(R7/$AA7,"-")</f>
        <v>0.26672401821644215</v>
      </c>
      <c r="AG7" s="131">
        <f t="shared" ref="AG7:AG70" si="13">IFERROR(U7/$AA7,"-")</f>
        <v>0.1502576764776439</v>
      </c>
      <c r="AH7" s="131">
        <f t="shared" ref="AH7:AH70" si="14">IFERROR(X7/$AA7,"-")</f>
        <v>4.8676058954529748E-2</v>
      </c>
    </row>
    <row r="8" spans="2:34" ht="13.5" customHeight="1">
      <c r="B8" s="228">
        <v>3</v>
      </c>
      <c r="C8" s="50" t="s">
        <v>111</v>
      </c>
      <c r="D8" s="215">
        <v>7999700</v>
      </c>
      <c r="E8" s="216">
        <v>0</v>
      </c>
      <c r="F8" s="212">
        <f t="shared" si="0"/>
        <v>7999700</v>
      </c>
      <c r="G8" s="215">
        <v>54707100</v>
      </c>
      <c r="H8" s="216">
        <v>64779610</v>
      </c>
      <c r="I8" s="212">
        <f t="shared" si="1"/>
        <v>119486710</v>
      </c>
      <c r="J8" s="215">
        <v>106802330</v>
      </c>
      <c r="K8" s="216">
        <v>678799840</v>
      </c>
      <c r="L8" s="212">
        <f t="shared" si="2"/>
        <v>785602170</v>
      </c>
      <c r="M8" s="215">
        <v>53628090</v>
      </c>
      <c r="N8" s="216">
        <v>853218610</v>
      </c>
      <c r="O8" s="212">
        <f t="shared" si="3"/>
        <v>906846700</v>
      </c>
      <c r="P8" s="215">
        <v>21561720</v>
      </c>
      <c r="Q8" s="216">
        <v>734263020</v>
      </c>
      <c r="R8" s="212">
        <f t="shared" si="4"/>
        <v>755824740</v>
      </c>
      <c r="S8" s="215">
        <v>10966530</v>
      </c>
      <c r="T8" s="216">
        <v>414149140</v>
      </c>
      <c r="U8" s="212">
        <f t="shared" si="5"/>
        <v>425115670</v>
      </c>
      <c r="V8" s="215">
        <v>0</v>
      </c>
      <c r="W8" s="216">
        <v>198825200</v>
      </c>
      <c r="X8" s="212">
        <f t="shared" si="6"/>
        <v>198825200</v>
      </c>
      <c r="Y8" s="215">
        <f>SUM(D8,G8,J8,M8,P8,S8,V8)</f>
        <v>255665470</v>
      </c>
      <c r="Z8" s="214">
        <f t="shared" ref="Y8:Z70" si="15">SUM(E8,H8,K8,N8,Q8,T8,W8)</f>
        <v>2944035420</v>
      </c>
      <c r="AA8" s="212">
        <f t="shared" si="7"/>
        <v>3199700890</v>
      </c>
      <c r="AB8" s="131">
        <f t="shared" si="8"/>
        <v>2.5001399427682131E-3</v>
      </c>
      <c r="AC8" s="131">
        <f t="shared" si="9"/>
        <v>3.7343087403397882E-2</v>
      </c>
      <c r="AD8" s="131">
        <f t="shared" si="10"/>
        <v>0.24552362767883595</v>
      </c>
      <c r="AE8" s="131">
        <f t="shared" si="11"/>
        <v>0.28341608518288719</v>
      </c>
      <c r="AF8" s="131">
        <f t="shared" si="12"/>
        <v>0.23621731092495962</v>
      </c>
      <c r="AG8" s="131">
        <f t="shared" si="13"/>
        <v>0.13286106564792061</v>
      </c>
      <c r="AH8" s="131">
        <f t="shared" si="14"/>
        <v>6.213868321923053E-2</v>
      </c>
    </row>
    <row r="9" spans="2:34" ht="13.5" customHeight="1">
      <c r="B9" s="228">
        <v>4</v>
      </c>
      <c r="C9" s="50" t="s">
        <v>112</v>
      </c>
      <c r="D9" s="215">
        <v>0</v>
      </c>
      <c r="E9" s="216">
        <v>29078290</v>
      </c>
      <c r="F9" s="212">
        <f t="shared" si="0"/>
        <v>29078290</v>
      </c>
      <c r="G9" s="215">
        <v>2703340</v>
      </c>
      <c r="H9" s="216">
        <v>44969780</v>
      </c>
      <c r="I9" s="212">
        <f t="shared" si="1"/>
        <v>47673120</v>
      </c>
      <c r="J9" s="215">
        <v>144725430</v>
      </c>
      <c r="K9" s="216">
        <v>812840050</v>
      </c>
      <c r="L9" s="212">
        <f t="shared" si="2"/>
        <v>957565480</v>
      </c>
      <c r="M9" s="215">
        <v>51841950</v>
      </c>
      <c r="N9" s="216">
        <v>1329408010</v>
      </c>
      <c r="O9" s="212">
        <f t="shared" si="3"/>
        <v>1381249960</v>
      </c>
      <c r="P9" s="215">
        <v>35018680</v>
      </c>
      <c r="Q9" s="216">
        <v>1012731010</v>
      </c>
      <c r="R9" s="212">
        <f t="shared" si="4"/>
        <v>1047749690</v>
      </c>
      <c r="S9" s="215">
        <v>609290</v>
      </c>
      <c r="T9" s="216">
        <v>601803590</v>
      </c>
      <c r="U9" s="212">
        <f t="shared" si="5"/>
        <v>602412880</v>
      </c>
      <c r="V9" s="215">
        <v>0</v>
      </c>
      <c r="W9" s="216">
        <v>182127810</v>
      </c>
      <c r="X9" s="212">
        <f t="shared" si="6"/>
        <v>182127810</v>
      </c>
      <c r="Y9" s="215">
        <f t="shared" si="15"/>
        <v>234898690</v>
      </c>
      <c r="Z9" s="214">
        <f t="shared" si="15"/>
        <v>4012958540</v>
      </c>
      <c r="AA9" s="212">
        <f t="shared" si="7"/>
        <v>4247857230</v>
      </c>
      <c r="AB9" s="131">
        <f t="shared" si="8"/>
        <v>6.8454019110242084E-3</v>
      </c>
      <c r="AC9" s="131">
        <f t="shared" si="9"/>
        <v>1.1222863062184413E-2</v>
      </c>
      <c r="AD9" s="131">
        <f t="shared" si="10"/>
        <v>0.22542317882938828</v>
      </c>
      <c r="AE9" s="131">
        <f t="shared" si="11"/>
        <v>0.32516393212207839</v>
      </c>
      <c r="AF9" s="131">
        <f t="shared" si="12"/>
        <v>0.24665369697465092</v>
      </c>
      <c r="AG9" s="131">
        <f t="shared" si="13"/>
        <v>0.14181570786925907</v>
      </c>
      <c r="AH9" s="131">
        <f t="shared" si="14"/>
        <v>4.2875219231414706E-2</v>
      </c>
    </row>
    <row r="10" spans="2:34" ht="13.5" customHeight="1">
      <c r="B10" s="228">
        <v>5</v>
      </c>
      <c r="C10" s="50" t="s">
        <v>113</v>
      </c>
      <c r="D10" s="215">
        <v>0</v>
      </c>
      <c r="E10" s="216">
        <v>4973100</v>
      </c>
      <c r="F10" s="212">
        <f t="shared" si="0"/>
        <v>4973100</v>
      </c>
      <c r="G10" s="215">
        <v>0</v>
      </c>
      <c r="H10" s="216">
        <v>28136650</v>
      </c>
      <c r="I10" s="212">
        <f t="shared" si="1"/>
        <v>28136650</v>
      </c>
      <c r="J10" s="215">
        <v>121568780</v>
      </c>
      <c r="K10" s="216">
        <v>705404220</v>
      </c>
      <c r="L10" s="212">
        <f t="shared" si="2"/>
        <v>826973000</v>
      </c>
      <c r="M10" s="215">
        <v>84106390</v>
      </c>
      <c r="N10" s="216">
        <v>661695670</v>
      </c>
      <c r="O10" s="212">
        <f t="shared" si="3"/>
        <v>745802060</v>
      </c>
      <c r="P10" s="215">
        <v>81889640</v>
      </c>
      <c r="Q10" s="216">
        <v>676603430</v>
      </c>
      <c r="R10" s="212">
        <f t="shared" si="4"/>
        <v>758493070</v>
      </c>
      <c r="S10" s="215">
        <v>9430570</v>
      </c>
      <c r="T10" s="216">
        <v>392430740</v>
      </c>
      <c r="U10" s="212">
        <f t="shared" si="5"/>
        <v>401861310</v>
      </c>
      <c r="V10" s="215">
        <v>1814000</v>
      </c>
      <c r="W10" s="216">
        <v>130425670</v>
      </c>
      <c r="X10" s="212">
        <f t="shared" si="6"/>
        <v>132239670</v>
      </c>
      <c r="Y10" s="215">
        <f t="shared" si="15"/>
        <v>298809380</v>
      </c>
      <c r="Z10" s="214">
        <f t="shared" si="15"/>
        <v>2599669480</v>
      </c>
      <c r="AA10" s="212">
        <f t="shared" si="7"/>
        <v>2898478860</v>
      </c>
      <c r="AB10" s="131">
        <f t="shared" si="8"/>
        <v>1.7157620394029716E-3</v>
      </c>
      <c r="AC10" s="131">
        <f t="shared" si="9"/>
        <v>9.7073849281067385E-3</v>
      </c>
      <c r="AD10" s="131">
        <f t="shared" si="10"/>
        <v>0.28531275884482388</v>
      </c>
      <c r="AE10" s="131">
        <f t="shared" si="11"/>
        <v>0.25730809021667317</v>
      </c>
      <c r="AF10" s="131">
        <f t="shared" si="12"/>
        <v>0.26168659722431098</v>
      </c>
      <c r="AG10" s="131">
        <f t="shared" si="13"/>
        <v>0.13864558943169245</v>
      </c>
      <c r="AH10" s="131">
        <f t="shared" si="14"/>
        <v>4.5623817314989837E-2</v>
      </c>
    </row>
    <row r="11" spans="2:34" ht="13.5" customHeight="1">
      <c r="B11" s="228">
        <v>6</v>
      </c>
      <c r="C11" s="50" t="s">
        <v>114</v>
      </c>
      <c r="D11" s="215">
        <v>0</v>
      </c>
      <c r="E11" s="216">
        <v>8935470</v>
      </c>
      <c r="F11" s="212">
        <f t="shared" si="0"/>
        <v>8935470</v>
      </c>
      <c r="G11" s="215">
        <v>12566710</v>
      </c>
      <c r="H11" s="216">
        <v>132438090</v>
      </c>
      <c r="I11" s="212">
        <f t="shared" si="1"/>
        <v>145004800</v>
      </c>
      <c r="J11" s="215">
        <v>182872430</v>
      </c>
      <c r="K11" s="216">
        <v>921079450</v>
      </c>
      <c r="L11" s="212">
        <f t="shared" si="2"/>
        <v>1103951880</v>
      </c>
      <c r="M11" s="215">
        <v>76403670</v>
      </c>
      <c r="N11" s="216">
        <v>1211790920</v>
      </c>
      <c r="O11" s="212">
        <f t="shared" si="3"/>
        <v>1288194590</v>
      </c>
      <c r="P11" s="215">
        <v>74818850</v>
      </c>
      <c r="Q11" s="216">
        <v>1025812270</v>
      </c>
      <c r="R11" s="212">
        <f t="shared" si="4"/>
        <v>1100631120</v>
      </c>
      <c r="S11" s="215">
        <v>3602060</v>
      </c>
      <c r="T11" s="216">
        <v>662063590</v>
      </c>
      <c r="U11" s="212">
        <f t="shared" si="5"/>
        <v>665665650</v>
      </c>
      <c r="V11" s="215">
        <v>0</v>
      </c>
      <c r="W11" s="216">
        <v>238864360</v>
      </c>
      <c r="X11" s="212">
        <f t="shared" si="6"/>
        <v>238864360</v>
      </c>
      <c r="Y11" s="215">
        <f t="shared" si="15"/>
        <v>350263720</v>
      </c>
      <c r="Z11" s="214">
        <f t="shared" si="15"/>
        <v>4200984150</v>
      </c>
      <c r="AA11" s="212">
        <f t="shared" si="7"/>
        <v>4551247870</v>
      </c>
      <c r="AB11" s="131">
        <f t="shared" si="8"/>
        <v>1.9633011110862658E-3</v>
      </c>
      <c r="AC11" s="131">
        <f t="shared" si="9"/>
        <v>3.1860448857513005E-2</v>
      </c>
      <c r="AD11" s="131">
        <f t="shared" si="10"/>
        <v>0.24256026292850535</v>
      </c>
      <c r="AE11" s="131">
        <f t="shared" si="11"/>
        <v>0.28304206380216335</v>
      </c>
      <c r="AF11" s="131">
        <f t="shared" si="12"/>
        <v>0.24183062567409672</v>
      </c>
      <c r="AG11" s="131">
        <f t="shared" si="13"/>
        <v>0.14626002999920107</v>
      </c>
      <c r="AH11" s="131">
        <f t="shared" si="14"/>
        <v>5.248326762743423E-2</v>
      </c>
    </row>
    <row r="12" spans="2:34" ht="13.5" customHeight="1">
      <c r="B12" s="228">
        <v>7</v>
      </c>
      <c r="C12" s="50" t="s">
        <v>115</v>
      </c>
      <c r="D12" s="215">
        <v>127192750</v>
      </c>
      <c r="E12" s="216">
        <v>67912560</v>
      </c>
      <c r="F12" s="212">
        <f t="shared" si="0"/>
        <v>195105310</v>
      </c>
      <c r="G12" s="215">
        <v>8290110</v>
      </c>
      <c r="H12" s="216">
        <v>80353730</v>
      </c>
      <c r="I12" s="212">
        <f t="shared" si="1"/>
        <v>88643840</v>
      </c>
      <c r="J12" s="215">
        <v>169430440</v>
      </c>
      <c r="K12" s="216">
        <v>1054839280</v>
      </c>
      <c r="L12" s="212">
        <f t="shared" si="2"/>
        <v>1224269720</v>
      </c>
      <c r="M12" s="215">
        <v>130121400</v>
      </c>
      <c r="N12" s="216">
        <v>1128611530</v>
      </c>
      <c r="O12" s="212">
        <f t="shared" si="3"/>
        <v>1258732930</v>
      </c>
      <c r="P12" s="215">
        <v>84215860</v>
      </c>
      <c r="Q12" s="216">
        <v>1075812590</v>
      </c>
      <c r="R12" s="212">
        <f t="shared" si="4"/>
        <v>1160028450</v>
      </c>
      <c r="S12" s="215">
        <v>13535110</v>
      </c>
      <c r="T12" s="216">
        <v>548771870</v>
      </c>
      <c r="U12" s="212">
        <f t="shared" si="5"/>
        <v>562306980</v>
      </c>
      <c r="V12" s="215">
        <v>1671730</v>
      </c>
      <c r="W12" s="216">
        <v>226035200</v>
      </c>
      <c r="X12" s="212">
        <f t="shared" si="6"/>
        <v>227706930</v>
      </c>
      <c r="Y12" s="215">
        <f t="shared" si="15"/>
        <v>534457400</v>
      </c>
      <c r="Z12" s="214">
        <f t="shared" si="15"/>
        <v>4182336760</v>
      </c>
      <c r="AA12" s="212">
        <f t="shared" si="7"/>
        <v>4716794160</v>
      </c>
      <c r="AB12" s="131">
        <f t="shared" si="8"/>
        <v>4.1363965308166002E-2</v>
      </c>
      <c r="AC12" s="131">
        <f t="shared" si="9"/>
        <v>1.8793239007911255E-2</v>
      </c>
      <c r="AD12" s="131">
        <f t="shared" si="10"/>
        <v>0.25955546892044151</v>
      </c>
      <c r="AE12" s="131">
        <f t="shared" si="11"/>
        <v>0.266861959055682</v>
      </c>
      <c r="AF12" s="131">
        <f t="shared" si="12"/>
        <v>0.24593577982211545</v>
      </c>
      <c r="AG12" s="131">
        <f t="shared" si="13"/>
        <v>0.11921380516634629</v>
      </c>
      <c r="AH12" s="131">
        <f t="shared" si="14"/>
        <v>4.8275782719337489E-2</v>
      </c>
    </row>
    <row r="13" spans="2:34" ht="13.5" customHeight="1">
      <c r="B13" s="228">
        <v>8</v>
      </c>
      <c r="C13" s="50" t="s">
        <v>59</v>
      </c>
      <c r="D13" s="215">
        <v>0</v>
      </c>
      <c r="E13" s="216">
        <v>8781290</v>
      </c>
      <c r="F13" s="212">
        <f t="shared" si="0"/>
        <v>8781290</v>
      </c>
      <c r="G13" s="215">
        <v>1771020</v>
      </c>
      <c r="H13" s="216">
        <v>34279240</v>
      </c>
      <c r="I13" s="212">
        <f t="shared" si="1"/>
        <v>36050260</v>
      </c>
      <c r="J13" s="215">
        <v>175582940</v>
      </c>
      <c r="K13" s="216">
        <v>510265380</v>
      </c>
      <c r="L13" s="212">
        <f t="shared" si="2"/>
        <v>685848320</v>
      </c>
      <c r="M13" s="215">
        <v>104475820</v>
      </c>
      <c r="N13" s="216">
        <v>765404680</v>
      </c>
      <c r="O13" s="212">
        <f t="shared" si="3"/>
        <v>869880500</v>
      </c>
      <c r="P13" s="215">
        <v>50115810</v>
      </c>
      <c r="Q13" s="216">
        <v>697039160</v>
      </c>
      <c r="R13" s="212">
        <f t="shared" si="4"/>
        <v>747154970</v>
      </c>
      <c r="S13" s="215">
        <v>5842530</v>
      </c>
      <c r="T13" s="216">
        <v>437894830</v>
      </c>
      <c r="U13" s="212">
        <f t="shared" si="5"/>
        <v>443737360</v>
      </c>
      <c r="V13" s="215">
        <v>649550</v>
      </c>
      <c r="W13" s="216">
        <v>189593220</v>
      </c>
      <c r="X13" s="212">
        <f t="shared" si="6"/>
        <v>190242770</v>
      </c>
      <c r="Y13" s="215">
        <f t="shared" si="15"/>
        <v>338437670</v>
      </c>
      <c r="Z13" s="214">
        <f t="shared" si="15"/>
        <v>2643257800</v>
      </c>
      <c r="AA13" s="212">
        <f t="shared" si="7"/>
        <v>2981695470</v>
      </c>
      <c r="AB13" s="131">
        <f t="shared" si="8"/>
        <v>2.945066016416492E-3</v>
      </c>
      <c r="AC13" s="131">
        <f t="shared" si="9"/>
        <v>1.209052378511344E-2</v>
      </c>
      <c r="AD13" s="131">
        <f t="shared" si="10"/>
        <v>0.23001957339392543</v>
      </c>
      <c r="AE13" s="131">
        <f t="shared" si="11"/>
        <v>0.29174022255196974</v>
      </c>
      <c r="AF13" s="131">
        <f t="shared" si="12"/>
        <v>0.25058057656035543</v>
      </c>
      <c r="AG13" s="131">
        <f t="shared" si="13"/>
        <v>0.14882048299855383</v>
      </c>
      <c r="AH13" s="131">
        <f t="shared" si="14"/>
        <v>6.3803554693665609E-2</v>
      </c>
    </row>
    <row r="14" spans="2:34" ht="13.5" customHeight="1">
      <c r="B14" s="228">
        <v>9</v>
      </c>
      <c r="C14" s="50" t="s">
        <v>116</v>
      </c>
      <c r="D14" s="215">
        <v>0</v>
      </c>
      <c r="E14" s="216">
        <v>804450</v>
      </c>
      <c r="F14" s="212">
        <f t="shared" si="0"/>
        <v>804450</v>
      </c>
      <c r="G14" s="215">
        <v>2262730</v>
      </c>
      <c r="H14" s="216">
        <v>19505680</v>
      </c>
      <c r="I14" s="212">
        <f t="shared" si="1"/>
        <v>21768410</v>
      </c>
      <c r="J14" s="215">
        <v>59263220</v>
      </c>
      <c r="K14" s="216">
        <v>401685280</v>
      </c>
      <c r="L14" s="212">
        <f t="shared" si="2"/>
        <v>460948500</v>
      </c>
      <c r="M14" s="215">
        <v>68416360</v>
      </c>
      <c r="N14" s="216">
        <v>517704430</v>
      </c>
      <c r="O14" s="212">
        <f t="shared" si="3"/>
        <v>586120790</v>
      </c>
      <c r="P14" s="215">
        <v>74155090</v>
      </c>
      <c r="Q14" s="216">
        <v>490284220</v>
      </c>
      <c r="R14" s="212">
        <f t="shared" si="4"/>
        <v>564439310</v>
      </c>
      <c r="S14" s="215">
        <v>12941810</v>
      </c>
      <c r="T14" s="216">
        <v>253935270</v>
      </c>
      <c r="U14" s="212">
        <f t="shared" si="5"/>
        <v>266877080</v>
      </c>
      <c r="V14" s="215">
        <v>0</v>
      </c>
      <c r="W14" s="216">
        <v>119133390</v>
      </c>
      <c r="X14" s="212">
        <f t="shared" si="6"/>
        <v>119133390</v>
      </c>
      <c r="Y14" s="215">
        <f t="shared" si="15"/>
        <v>217039210</v>
      </c>
      <c r="Z14" s="214">
        <f t="shared" si="15"/>
        <v>1803052720</v>
      </c>
      <c r="AA14" s="212">
        <f t="shared" si="7"/>
        <v>2020091930</v>
      </c>
      <c r="AB14" s="131">
        <f t="shared" si="8"/>
        <v>3.9822445110208426E-4</v>
      </c>
      <c r="AC14" s="131">
        <f t="shared" si="9"/>
        <v>1.0775950181633565E-2</v>
      </c>
      <c r="AD14" s="131">
        <f t="shared" si="10"/>
        <v>0.22818194219507623</v>
      </c>
      <c r="AE14" s="131">
        <f t="shared" si="11"/>
        <v>0.29014560243305365</v>
      </c>
      <c r="AF14" s="131">
        <f t="shared" si="12"/>
        <v>0.2794126849464717</v>
      </c>
      <c r="AG14" s="131">
        <f t="shared" si="13"/>
        <v>0.13211135396199519</v>
      </c>
      <c r="AH14" s="131">
        <f t="shared" si="14"/>
        <v>5.897424183066758E-2</v>
      </c>
    </row>
    <row r="15" spans="2:34" ht="13.5" customHeight="1">
      <c r="B15" s="228">
        <v>10</v>
      </c>
      <c r="C15" s="50" t="s">
        <v>60</v>
      </c>
      <c r="D15" s="215">
        <v>518860</v>
      </c>
      <c r="E15" s="216">
        <v>34307170</v>
      </c>
      <c r="F15" s="212">
        <f t="shared" si="0"/>
        <v>34826030</v>
      </c>
      <c r="G15" s="215">
        <v>2102430</v>
      </c>
      <c r="H15" s="216">
        <v>36846660</v>
      </c>
      <c r="I15" s="212">
        <f t="shared" si="1"/>
        <v>38949090</v>
      </c>
      <c r="J15" s="215">
        <v>141007290</v>
      </c>
      <c r="K15" s="216">
        <v>1028757270</v>
      </c>
      <c r="L15" s="212">
        <f t="shared" si="2"/>
        <v>1169764560</v>
      </c>
      <c r="M15" s="215">
        <v>108961060</v>
      </c>
      <c r="N15" s="216">
        <v>1291750110</v>
      </c>
      <c r="O15" s="212">
        <f t="shared" si="3"/>
        <v>1400711170</v>
      </c>
      <c r="P15" s="215">
        <v>34876320</v>
      </c>
      <c r="Q15" s="216">
        <v>1057038790</v>
      </c>
      <c r="R15" s="212">
        <f t="shared" si="4"/>
        <v>1091915110</v>
      </c>
      <c r="S15" s="215">
        <v>8386850</v>
      </c>
      <c r="T15" s="216">
        <v>655978820</v>
      </c>
      <c r="U15" s="212">
        <f t="shared" si="5"/>
        <v>664365670</v>
      </c>
      <c r="V15" s="215">
        <v>1019870</v>
      </c>
      <c r="W15" s="216">
        <v>216202760</v>
      </c>
      <c r="X15" s="212">
        <f t="shared" si="6"/>
        <v>217222630</v>
      </c>
      <c r="Y15" s="215">
        <f t="shared" si="15"/>
        <v>296872680</v>
      </c>
      <c r="Z15" s="214">
        <f t="shared" si="15"/>
        <v>4320881580</v>
      </c>
      <c r="AA15" s="212">
        <f t="shared" si="7"/>
        <v>4617754260</v>
      </c>
      <c r="AB15" s="131">
        <f t="shared" si="8"/>
        <v>7.5417677163271135E-3</v>
      </c>
      <c r="AC15" s="131">
        <f t="shared" si="9"/>
        <v>8.434638962360028E-3</v>
      </c>
      <c r="AD15" s="131">
        <f t="shared" si="10"/>
        <v>0.25331892823590835</v>
      </c>
      <c r="AE15" s="131">
        <f t="shared" si="11"/>
        <v>0.30333168270413768</v>
      </c>
      <c r="AF15" s="131">
        <f t="shared" si="12"/>
        <v>0.23646020305983109</v>
      </c>
      <c r="AG15" s="131">
        <f t="shared" si="13"/>
        <v>0.14387202795845616</v>
      </c>
      <c r="AH15" s="131">
        <f t="shared" si="14"/>
        <v>4.7040751362979631E-2</v>
      </c>
    </row>
    <row r="16" spans="2:34" ht="13.5" customHeight="1">
      <c r="B16" s="228">
        <v>11</v>
      </c>
      <c r="C16" s="50" t="s">
        <v>61</v>
      </c>
      <c r="D16" s="215">
        <v>2793520</v>
      </c>
      <c r="E16" s="216">
        <v>27488250</v>
      </c>
      <c r="F16" s="212">
        <f t="shared" si="0"/>
        <v>30281770</v>
      </c>
      <c r="G16" s="215">
        <v>34644100</v>
      </c>
      <c r="H16" s="216">
        <v>111956270</v>
      </c>
      <c r="I16" s="212">
        <f t="shared" si="1"/>
        <v>146600370</v>
      </c>
      <c r="J16" s="215">
        <v>278888610</v>
      </c>
      <c r="K16" s="216">
        <v>1664649070</v>
      </c>
      <c r="L16" s="212">
        <f t="shared" si="2"/>
        <v>1943537680</v>
      </c>
      <c r="M16" s="215">
        <v>240410300</v>
      </c>
      <c r="N16" s="216">
        <v>2279188650</v>
      </c>
      <c r="O16" s="212">
        <f t="shared" si="3"/>
        <v>2519598950</v>
      </c>
      <c r="P16" s="215">
        <v>78439980</v>
      </c>
      <c r="Q16" s="216">
        <v>1979096500</v>
      </c>
      <c r="R16" s="212">
        <f t="shared" si="4"/>
        <v>2057536480</v>
      </c>
      <c r="S16" s="215">
        <v>22331770</v>
      </c>
      <c r="T16" s="216">
        <v>1210425360</v>
      </c>
      <c r="U16" s="212">
        <f t="shared" si="5"/>
        <v>1232757130</v>
      </c>
      <c r="V16" s="215">
        <v>8078820</v>
      </c>
      <c r="W16" s="216">
        <v>402858030</v>
      </c>
      <c r="X16" s="212">
        <f t="shared" si="6"/>
        <v>410936850</v>
      </c>
      <c r="Y16" s="215">
        <f t="shared" si="15"/>
        <v>665587100</v>
      </c>
      <c r="Z16" s="214">
        <f t="shared" si="15"/>
        <v>7675662130</v>
      </c>
      <c r="AA16" s="212">
        <f t="shared" si="7"/>
        <v>8341249230</v>
      </c>
      <c r="AB16" s="131">
        <f t="shared" si="8"/>
        <v>3.6303638897503604E-3</v>
      </c>
      <c r="AC16" s="131">
        <f t="shared" si="9"/>
        <v>1.7575349441992395E-2</v>
      </c>
      <c r="AD16" s="131">
        <f t="shared" si="10"/>
        <v>0.2330031900989008</v>
      </c>
      <c r="AE16" s="131">
        <f t="shared" si="11"/>
        <v>0.30206494021759378</v>
      </c>
      <c r="AF16" s="131">
        <f t="shared" si="12"/>
        <v>0.24667006383167381</v>
      </c>
      <c r="AG16" s="131">
        <f t="shared" si="13"/>
        <v>0.14779046831094386</v>
      </c>
      <c r="AH16" s="131">
        <f t="shared" si="14"/>
        <v>4.9265624209144987E-2</v>
      </c>
    </row>
    <row r="17" spans="2:34" ht="13.5" customHeight="1">
      <c r="B17" s="228">
        <v>12</v>
      </c>
      <c r="C17" s="50" t="s">
        <v>117</v>
      </c>
      <c r="D17" s="215">
        <v>0</v>
      </c>
      <c r="E17" s="216">
        <v>10916630</v>
      </c>
      <c r="F17" s="212">
        <f t="shared" si="0"/>
        <v>10916630</v>
      </c>
      <c r="G17" s="215">
        <v>14977700</v>
      </c>
      <c r="H17" s="216">
        <v>45370510</v>
      </c>
      <c r="I17" s="212">
        <f t="shared" si="1"/>
        <v>60348210</v>
      </c>
      <c r="J17" s="215">
        <v>95082000</v>
      </c>
      <c r="K17" s="216">
        <v>849874060</v>
      </c>
      <c r="L17" s="212">
        <f t="shared" si="2"/>
        <v>944956060</v>
      </c>
      <c r="M17" s="215">
        <v>101919790</v>
      </c>
      <c r="N17" s="216">
        <v>1101550960</v>
      </c>
      <c r="O17" s="212">
        <f t="shared" si="3"/>
        <v>1203470750</v>
      </c>
      <c r="P17" s="215">
        <v>31200630</v>
      </c>
      <c r="Q17" s="216">
        <v>1190381600</v>
      </c>
      <c r="R17" s="212">
        <f t="shared" si="4"/>
        <v>1221582230</v>
      </c>
      <c r="S17" s="215">
        <v>1138290</v>
      </c>
      <c r="T17" s="216">
        <v>619387950</v>
      </c>
      <c r="U17" s="212">
        <f t="shared" si="5"/>
        <v>620526240</v>
      </c>
      <c r="V17" s="215">
        <v>4005770</v>
      </c>
      <c r="W17" s="216">
        <v>198618760</v>
      </c>
      <c r="X17" s="212">
        <f t="shared" si="6"/>
        <v>202624530</v>
      </c>
      <c r="Y17" s="215">
        <f t="shared" si="15"/>
        <v>248324180</v>
      </c>
      <c r="Z17" s="214">
        <f t="shared" si="15"/>
        <v>4016100470</v>
      </c>
      <c r="AA17" s="212">
        <f t="shared" si="7"/>
        <v>4264424650</v>
      </c>
      <c r="AB17" s="131">
        <f t="shared" si="8"/>
        <v>2.5599303296401309E-3</v>
      </c>
      <c r="AC17" s="131">
        <f t="shared" si="9"/>
        <v>1.4151547970251978E-2</v>
      </c>
      <c r="AD17" s="131">
        <f t="shared" si="10"/>
        <v>0.22159051631971033</v>
      </c>
      <c r="AE17" s="131">
        <f t="shared" si="11"/>
        <v>0.28221175158998296</v>
      </c>
      <c r="AF17" s="131">
        <f t="shared" si="12"/>
        <v>0.28645886145508515</v>
      </c>
      <c r="AG17" s="131">
        <f t="shared" si="13"/>
        <v>0.14551230023492148</v>
      </c>
      <c r="AH17" s="131">
        <f t="shared" si="14"/>
        <v>4.7515092100407962E-2</v>
      </c>
    </row>
    <row r="18" spans="2:34" ht="13.5" customHeight="1">
      <c r="B18" s="228">
        <v>13</v>
      </c>
      <c r="C18" s="50" t="s">
        <v>118</v>
      </c>
      <c r="D18" s="215">
        <v>8218190</v>
      </c>
      <c r="E18" s="216">
        <v>30796740</v>
      </c>
      <c r="F18" s="212">
        <f t="shared" si="0"/>
        <v>39014930</v>
      </c>
      <c r="G18" s="215">
        <v>16162430</v>
      </c>
      <c r="H18" s="216">
        <v>115913750</v>
      </c>
      <c r="I18" s="212">
        <f t="shared" si="1"/>
        <v>132076180</v>
      </c>
      <c r="J18" s="215">
        <v>185721810</v>
      </c>
      <c r="K18" s="216">
        <v>1648241510</v>
      </c>
      <c r="L18" s="212">
        <f t="shared" si="2"/>
        <v>1833963320</v>
      </c>
      <c r="M18" s="215">
        <v>196344940</v>
      </c>
      <c r="N18" s="216">
        <v>1857464170</v>
      </c>
      <c r="O18" s="212">
        <f t="shared" si="3"/>
        <v>2053809110</v>
      </c>
      <c r="P18" s="215">
        <v>54039810</v>
      </c>
      <c r="Q18" s="216">
        <v>1790144790</v>
      </c>
      <c r="R18" s="212">
        <f t="shared" si="4"/>
        <v>1844184600</v>
      </c>
      <c r="S18" s="215">
        <v>20232890</v>
      </c>
      <c r="T18" s="216">
        <v>928204220</v>
      </c>
      <c r="U18" s="212">
        <f t="shared" si="5"/>
        <v>948437110</v>
      </c>
      <c r="V18" s="215">
        <v>4153960</v>
      </c>
      <c r="W18" s="216">
        <v>460959780</v>
      </c>
      <c r="X18" s="212">
        <f t="shared" si="6"/>
        <v>465113740</v>
      </c>
      <c r="Y18" s="215">
        <f t="shared" si="15"/>
        <v>484874030</v>
      </c>
      <c r="Z18" s="214">
        <f t="shared" si="15"/>
        <v>6831724960</v>
      </c>
      <c r="AA18" s="212">
        <f t="shared" si="7"/>
        <v>7316598990</v>
      </c>
      <c r="AB18" s="131">
        <f t="shared" si="8"/>
        <v>5.3323859970081534E-3</v>
      </c>
      <c r="AC18" s="131">
        <f t="shared" si="9"/>
        <v>1.8051581093963986E-2</v>
      </c>
      <c r="AD18" s="131">
        <f t="shared" si="10"/>
        <v>0.25065789754318624</v>
      </c>
      <c r="AE18" s="131">
        <f t="shared" si="11"/>
        <v>0.28070543606490589</v>
      </c>
      <c r="AF18" s="131">
        <f t="shared" si="12"/>
        <v>0.25205489634194095</v>
      </c>
      <c r="AG18" s="131">
        <f t="shared" si="13"/>
        <v>0.12962813887931829</v>
      </c>
      <c r="AH18" s="131">
        <f t="shared" si="14"/>
        <v>6.3569664079676444E-2</v>
      </c>
    </row>
    <row r="19" spans="2:34" ht="13.5" customHeight="1">
      <c r="B19" s="228">
        <v>14</v>
      </c>
      <c r="C19" s="50" t="s">
        <v>119</v>
      </c>
      <c r="D19" s="215">
        <v>0</v>
      </c>
      <c r="E19" s="216">
        <v>10538790</v>
      </c>
      <c r="F19" s="212">
        <f t="shared" si="0"/>
        <v>10538790</v>
      </c>
      <c r="G19" s="215">
        <v>3274390</v>
      </c>
      <c r="H19" s="216">
        <v>77504590</v>
      </c>
      <c r="I19" s="212">
        <f t="shared" si="1"/>
        <v>80778980</v>
      </c>
      <c r="J19" s="215">
        <v>211490820</v>
      </c>
      <c r="K19" s="216">
        <v>1252322870</v>
      </c>
      <c r="L19" s="212">
        <f t="shared" si="2"/>
        <v>1463813690</v>
      </c>
      <c r="M19" s="215">
        <v>100589580</v>
      </c>
      <c r="N19" s="216">
        <v>1184061640</v>
      </c>
      <c r="O19" s="212">
        <f t="shared" si="3"/>
        <v>1284651220</v>
      </c>
      <c r="P19" s="215">
        <v>198429510</v>
      </c>
      <c r="Q19" s="216">
        <v>1330243490</v>
      </c>
      <c r="R19" s="212">
        <f t="shared" si="4"/>
        <v>1528673000</v>
      </c>
      <c r="S19" s="215">
        <v>11164510</v>
      </c>
      <c r="T19" s="216">
        <v>781658500</v>
      </c>
      <c r="U19" s="212">
        <f t="shared" si="5"/>
        <v>792823010</v>
      </c>
      <c r="V19" s="215">
        <v>0</v>
      </c>
      <c r="W19" s="216">
        <v>290912120</v>
      </c>
      <c r="X19" s="212">
        <f t="shared" si="6"/>
        <v>290912120</v>
      </c>
      <c r="Y19" s="215">
        <f t="shared" si="15"/>
        <v>524948810</v>
      </c>
      <c r="Z19" s="214">
        <f t="shared" si="15"/>
        <v>4927242000</v>
      </c>
      <c r="AA19" s="212">
        <f t="shared" si="7"/>
        <v>5452190810</v>
      </c>
      <c r="AB19" s="131">
        <f t="shared" si="8"/>
        <v>1.9329459234388019E-3</v>
      </c>
      <c r="AC19" s="131">
        <f t="shared" si="9"/>
        <v>1.4815875455393316E-2</v>
      </c>
      <c r="AD19" s="131">
        <f t="shared" si="10"/>
        <v>0.26848174266300118</v>
      </c>
      <c r="AE19" s="131">
        <f t="shared" si="11"/>
        <v>0.23562110439051195</v>
      </c>
      <c r="AF19" s="131">
        <f t="shared" si="12"/>
        <v>0.28037775148958882</v>
      </c>
      <c r="AG19" s="131">
        <f t="shared" si="13"/>
        <v>0.14541365803740094</v>
      </c>
      <c r="AH19" s="131">
        <f t="shared" si="14"/>
        <v>5.3356922040664972E-2</v>
      </c>
    </row>
    <row r="20" spans="2:34" ht="13.5" customHeight="1">
      <c r="B20" s="228">
        <v>15</v>
      </c>
      <c r="C20" s="50" t="s">
        <v>120</v>
      </c>
      <c r="D20" s="215">
        <v>1179810</v>
      </c>
      <c r="E20" s="216">
        <v>25675500</v>
      </c>
      <c r="F20" s="212">
        <f t="shared" si="0"/>
        <v>26855310</v>
      </c>
      <c r="G20" s="215">
        <v>7347650</v>
      </c>
      <c r="H20" s="216">
        <v>120195870</v>
      </c>
      <c r="I20" s="212">
        <f t="shared" si="1"/>
        <v>127543520</v>
      </c>
      <c r="J20" s="215">
        <v>253153760</v>
      </c>
      <c r="K20" s="216">
        <v>1783133360</v>
      </c>
      <c r="L20" s="212">
        <f t="shared" si="2"/>
        <v>2036287120</v>
      </c>
      <c r="M20" s="215">
        <v>296624590</v>
      </c>
      <c r="N20" s="216">
        <v>2501600420</v>
      </c>
      <c r="O20" s="212">
        <f t="shared" si="3"/>
        <v>2798225010</v>
      </c>
      <c r="P20" s="215">
        <v>90717190</v>
      </c>
      <c r="Q20" s="216">
        <v>2382765940</v>
      </c>
      <c r="R20" s="212">
        <f t="shared" si="4"/>
        <v>2473483130</v>
      </c>
      <c r="S20" s="215">
        <v>20642280</v>
      </c>
      <c r="T20" s="216">
        <v>1232536360</v>
      </c>
      <c r="U20" s="212">
        <f t="shared" si="5"/>
        <v>1253178640</v>
      </c>
      <c r="V20" s="215">
        <v>1115570</v>
      </c>
      <c r="W20" s="216">
        <v>425179220</v>
      </c>
      <c r="X20" s="212">
        <f t="shared" si="6"/>
        <v>426294790</v>
      </c>
      <c r="Y20" s="215">
        <f t="shared" si="15"/>
        <v>670780850</v>
      </c>
      <c r="Z20" s="214">
        <f t="shared" si="15"/>
        <v>8471086670</v>
      </c>
      <c r="AA20" s="212">
        <f t="shared" si="7"/>
        <v>9141867520</v>
      </c>
      <c r="AB20" s="131">
        <f t="shared" si="8"/>
        <v>2.9376174989680882E-3</v>
      </c>
      <c r="AC20" s="131">
        <f t="shared" si="9"/>
        <v>1.3951582619302714E-2</v>
      </c>
      <c r="AD20" s="131">
        <f t="shared" si="10"/>
        <v>0.22274301345377623</v>
      </c>
      <c r="AE20" s="131">
        <f t="shared" si="11"/>
        <v>0.3060889915411944</v>
      </c>
      <c r="AF20" s="131">
        <f t="shared" si="12"/>
        <v>0.27056650346208472</v>
      </c>
      <c r="AG20" s="131">
        <f t="shared" si="13"/>
        <v>0.13708125142465422</v>
      </c>
      <c r="AH20" s="131">
        <f t="shared" si="14"/>
        <v>4.6631040000019601E-2</v>
      </c>
    </row>
    <row r="21" spans="2:34" ht="13.5" customHeight="1">
      <c r="B21" s="228">
        <v>16</v>
      </c>
      <c r="C21" s="50" t="s">
        <v>62</v>
      </c>
      <c r="D21" s="215">
        <v>0</v>
      </c>
      <c r="E21" s="216">
        <v>13898460</v>
      </c>
      <c r="F21" s="212">
        <f t="shared" si="0"/>
        <v>13898460</v>
      </c>
      <c r="G21" s="215">
        <v>6068560</v>
      </c>
      <c r="H21" s="216">
        <v>131925190</v>
      </c>
      <c r="I21" s="212">
        <f t="shared" si="1"/>
        <v>137993750</v>
      </c>
      <c r="J21" s="215">
        <v>186528220</v>
      </c>
      <c r="K21" s="216">
        <v>967819420</v>
      </c>
      <c r="L21" s="212">
        <f t="shared" si="2"/>
        <v>1154347640</v>
      </c>
      <c r="M21" s="215">
        <v>237824460</v>
      </c>
      <c r="N21" s="216">
        <v>1399770890</v>
      </c>
      <c r="O21" s="212">
        <f t="shared" si="3"/>
        <v>1637595350</v>
      </c>
      <c r="P21" s="215">
        <v>62590200</v>
      </c>
      <c r="Q21" s="216">
        <v>1484254000</v>
      </c>
      <c r="R21" s="212">
        <f t="shared" si="4"/>
        <v>1546844200</v>
      </c>
      <c r="S21" s="215">
        <v>8601830</v>
      </c>
      <c r="T21" s="216">
        <v>766487680</v>
      </c>
      <c r="U21" s="212">
        <f t="shared" si="5"/>
        <v>775089510</v>
      </c>
      <c r="V21" s="215">
        <v>590930</v>
      </c>
      <c r="W21" s="216">
        <v>330198920</v>
      </c>
      <c r="X21" s="212">
        <f t="shared" si="6"/>
        <v>330789850</v>
      </c>
      <c r="Y21" s="215">
        <f t="shared" si="15"/>
        <v>502204200</v>
      </c>
      <c r="Z21" s="214">
        <f t="shared" si="15"/>
        <v>5094354560</v>
      </c>
      <c r="AA21" s="212">
        <f t="shared" si="7"/>
        <v>5596558760</v>
      </c>
      <c r="AB21" s="131">
        <f t="shared" si="8"/>
        <v>2.4833939204454989E-3</v>
      </c>
      <c r="AC21" s="131">
        <f t="shared" si="9"/>
        <v>2.465689290824135E-2</v>
      </c>
      <c r="AD21" s="131">
        <f t="shared" si="10"/>
        <v>0.20626025554317595</v>
      </c>
      <c r="AE21" s="131">
        <f t="shared" si="11"/>
        <v>0.29260755050126552</v>
      </c>
      <c r="AF21" s="131">
        <f t="shared" si="12"/>
        <v>0.27639202344406366</v>
      </c>
      <c r="AG21" s="131">
        <f t="shared" si="13"/>
        <v>0.13849394659085112</v>
      </c>
      <c r="AH21" s="131">
        <f t="shared" si="14"/>
        <v>5.9105937091956842E-2</v>
      </c>
    </row>
    <row r="22" spans="2:34" ht="13.5" customHeight="1">
      <c r="B22" s="228">
        <v>17</v>
      </c>
      <c r="C22" s="50" t="s">
        <v>121</v>
      </c>
      <c r="D22" s="215">
        <v>7643050</v>
      </c>
      <c r="E22" s="216">
        <v>49398520</v>
      </c>
      <c r="F22" s="212">
        <f t="shared" si="0"/>
        <v>57041570</v>
      </c>
      <c r="G22" s="215">
        <v>4745650</v>
      </c>
      <c r="H22" s="216">
        <v>145404860</v>
      </c>
      <c r="I22" s="212">
        <f t="shared" si="1"/>
        <v>150150510</v>
      </c>
      <c r="J22" s="215">
        <v>225645180</v>
      </c>
      <c r="K22" s="216">
        <v>1497403610</v>
      </c>
      <c r="L22" s="212">
        <f t="shared" si="2"/>
        <v>1723048790</v>
      </c>
      <c r="M22" s="215">
        <v>249153930</v>
      </c>
      <c r="N22" s="216">
        <v>2284470410</v>
      </c>
      <c r="O22" s="212">
        <f t="shared" si="3"/>
        <v>2533624340</v>
      </c>
      <c r="P22" s="215">
        <v>73281930</v>
      </c>
      <c r="Q22" s="216">
        <v>2112257230</v>
      </c>
      <c r="R22" s="212">
        <f t="shared" si="4"/>
        <v>2185539160</v>
      </c>
      <c r="S22" s="215">
        <v>27138960</v>
      </c>
      <c r="T22" s="216">
        <v>1388192340</v>
      </c>
      <c r="U22" s="212">
        <f t="shared" si="5"/>
        <v>1415331300</v>
      </c>
      <c r="V22" s="215">
        <v>0</v>
      </c>
      <c r="W22" s="216">
        <v>461955480</v>
      </c>
      <c r="X22" s="212">
        <f t="shared" si="6"/>
        <v>461955480</v>
      </c>
      <c r="Y22" s="215">
        <f t="shared" si="15"/>
        <v>587608700</v>
      </c>
      <c r="Z22" s="214">
        <f t="shared" si="15"/>
        <v>7939082450</v>
      </c>
      <c r="AA22" s="212">
        <f t="shared" si="7"/>
        <v>8526691150</v>
      </c>
      <c r="AB22" s="131">
        <f t="shared" si="8"/>
        <v>6.6897661703156685E-3</v>
      </c>
      <c r="AC22" s="131">
        <f t="shared" si="9"/>
        <v>1.7609469764833689E-2</v>
      </c>
      <c r="AD22" s="131">
        <f t="shared" si="10"/>
        <v>0.20207707300386973</v>
      </c>
      <c r="AE22" s="131">
        <f t="shared" si="11"/>
        <v>0.29714039073644644</v>
      </c>
      <c r="AF22" s="131">
        <f t="shared" si="12"/>
        <v>0.25631738285724115</v>
      </c>
      <c r="AG22" s="131">
        <f t="shared" si="13"/>
        <v>0.16598833886460165</v>
      </c>
      <c r="AH22" s="131">
        <f t="shared" si="14"/>
        <v>5.4177578602691623E-2</v>
      </c>
    </row>
    <row r="23" spans="2:34" ht="13.5" customHeight="1">
      <c r="B23" s="228">
        <v>18</v>
      </c>
      <c r="C23" s="50" t="s">
        <v>63</v>
      </c>
      <c r="D23" s="215">
        <v>0</v>
      </c>
      <c r="E23" s="216">
        <v>16015680</v>
      </c>
      <c r="F23" s="212">
        <f t="shared" si="0"/>
        <v>16015680</v>
      </c>
      <c r="G23" s="215">
        <v>5855660</v>
      </c>
      <c r="H23" s="216">
        <v>80774180</v>
      </c>
      <c r="I23" s="212">
        <f t="shared" si="1"/>
        <v>86629840</v>
      </c>
      <c r="J23" s="215">
        <v>222292800</v>
      </c>
      <c r="K23" s="216">
        <v>1440703440</v>
      </c>
      <c r="L23" s="212">
        <f t="shared" si="2"/>
        <v>1662996240</v>
      </c>
      <c r="M23" s="215">
        <v>299646140</v>
      </c>
      <c r="N23" s="216">
        <v>1837552380</v>
      </c>
      <c r="O23" s="212">
        <f t="shared" si="3"/>
        <v>2137198520</v>
      </c>
      <c r="P23" s="215">
        <v>109465130</v>
      </c>
      <c r="Q23" s="216">
        <v>1916883120</v>
      </c>
      <c r="R23" s="212">
        <f t="shared" si="4"/>
        <v>2026348250</v>
      </c>
      <c r="S23" s="215">
        <v>28889360</v>
      </c>
      <c r="T23" s="216">
        <v>1190820360</v>
      </c>
      <c r="U23" s="212">
        <f t="shared" si="5"/>
        <v>1219709720</v>
      </c>
      <c r="V23" s="215">
        <v>4468030</v>
      </c>
      <c r="W23" s="216">
        <v>499471030</v>
      </c>
      <c r="X23" s="212">
        <f t="shared" si="6"/>
        <v>503939060</v>
      </c>
      <c r="Y23" s="215">
        <f t="shared" si="15"/>
        <v>670617120</v>
      </c>
      <c r="Z23" s="214">
        <f t="shared" si="15"/>
        <v>6982220190</v>
      </c>
      <c r="AA23" s="212">
        <f t="shared" si="7"/>
        <v>7652837310</v>
      </c>
      <c r="AB23" s="131">
        <f t="shared" si="8"/>
        <v>2.0927767507970189E-3</v>
      </c>
      <c r="AC23" s="131">
        <f t="shared" si="9"/>
        <v>1.1319963627973688E-2</v>
      </c>
      <c r="AD23" s="131">
        <f t="shared" si="10"/>
        <v>0.21730453329080374</v>
      </c>
      <c r="AE23" s="131">
        <f t="shared" si="11"/>
        <v>0.27926877750390855</v>
      </c>
      <c r="AF23" s="131">
        <f t="shared" si="12"/>
        <v>0.26478391842358401</v>
      </c>
      <c r="AG23" s="131">
        <f t="shared" si="13"/>
        <v>0.15938006658082216</v>
      </c>
      <c r="AH23" s="131">
        <f t="shared" si="14"/>
        <v>6.5849963822110835E-2</v>
      </c>
    </row>
    <row r="24" spans="2:34" ht="13.5" customHeight="1">
      <c r="B24" s="228">
        <v>19</v>
      </c>
      <c r="C24" s="50" t="s">
        <v>122</v>
      </c>
      <c r="D24" s="215">
        <v>2562860</v>
      </c>
      <c r="E24" s="216">
        <v>26688080</v>
      </c>
      <c r="F24" s="212">
        <f t="shared" si="0"/>
        <v>29250940</v>
      </c>
      <c r="G24" s="215">
        <v>18753990</v>
      </c>
      <c r="H24" s="216">
        <v>106560720</v>
      </c>
      <c r="I24" s="212">
        <f t="shared" si="1"/>
        <v>125314710</v>
      </c>
      <c r="J24" s="215">
        <v>203555500</v>
      </c>
      <c r="K24" s="216">
        <v>1144644340</v>
      </c>
      <c r="L24" s="212">
        <f t="shared" si="2"/>
        <v>1348199840</v>
      </c>
      <c r="M24" s="215">
        <v>92521640</v>
      </c>
      <c r="N24" s="216">
        <v>1358114300</v>
      </c>
      <c r="O24" s="212">
        <f t="shared" si="3"/>
        <v>1450635940</v>
      </c>
      <c r="P24" s="215">
        <v>40897990</v>
      </c>
      <c r="Q24" s="216">
        <v>1205035010</v>
      </c>
      <c r="R24" s="212">
        <f t="shared" si="4"/>
        <v>1245933000</v>
      </c>
      <c r="S24" s="215">
        <v>523680</v>
      </c>
      <c r="T24" s="216">
        <v>670549880</v>
      </c>
      <c r="U24" s="212">
        <f t="shared" si="5"/>
        <v>671073560</v>
      </c>
      <c r="V24" s="215">
        <v>0</v>
      </c>
      <c r="W24" s="216">
        <v>278165620</v>
      </c>
      <c r="X24" s="212">
        <f t="shared" si="6"/>
        <v>278165620</v>
      </c>
      <c r="Y24" s="215">
        <f t="shared" si="15"/>
        <v>358815660</v>
      </c>
      <c r="Z24" s="214">
        <f t="shared" si="15"/>
        <v>4789757950</v>
      </c>
      <c r="AA24" s="212">
        <f t="shared" si="7"/>
        <v>5148573610</v>
      </c>
      <c r="AB24" s="131">
        <f t="shared" si="8"/>
        <v>5.6813677371119493E-3</v>
      </c>
      <c r="AC24" s="131">
        <f t="shared" si="9"/>
        <v>2.4339694737315797E-2</v>
      </c>
      <c r="AD24" s="131">
        <f t="shared" si="10"/>
        <v>0.26185890347987079</v>
      </c>
      <c r="AE24" s="131">
        <f t="shared" si="11"/>
        <v>0.28175491891238591</v>
      </c>
      <c r="AF24" s="131">
        <f t="shared" si="12"/>
        <v>0.2419957631721614</v>
      </c>
      <c r="AG24" s="131">
        <f t="shared" si="13"/>
        <v>0.13034164621762104</v>
      </c>
      <c r="AH24" s="131">
        <f t="shared" si="14"/>
        <v>5.4027705743533112E-2</v>
      </c>
    </row>
    <row r="25" spans="2:34" ht="13.5" customHeight="1">
      <c r="B25" s="228">
        <v>20</v>
      </c>
      <c r="C25" s="50" t="s">
        <v>123</v>
      </c>
      <c r="D25" s="215">
        <v>6627730</v>
      </c>
      <c r="E25" s="216">
        <v>25384600</v>
      </c>
      <c r="F25" s="212">
        <f t="shared" si="0"/>
        <v>32012330</v>
      </c>
      <c r="G25" s="215">
        <v>6382550</v>
      </c>
      <c r="H25" s="216">
        <v>90495570</v>
      </c>
      <c r="I25" s="212">
        <f t="shared" si="1"/>
        <v>96878120</v>
      </c>
      <c r="J25" s="215">
        <v>249208060</v>
      </c>
      <c r="K25" s="216">
        <v>1637645920</v>
      </c>
      <c r="L25" s="212">
        <f t="shared" si="2"/>
        <v>1886853980</v>
      </c>
      <c r="M25" s="215">
        <v>179340130</v>
      </c>
      <c r="N25" s="216">
        <v>2051969310</v>
      </c>
      <c r="O25" s="212">
        <f t="shared" si="3"/>
        <v>2231309440</v>
      </c>
      <c r="P25" s="215">
        <v>89421980</v>
      </c>
      <c r="Q25" s="216">
        <v>2160853770</v>
      </c>
      <c r="R25" s="212">
        <f t="shared" si="4"/>
        <v>2250275750</v>
      </c>
      <c r="S25" s="215">
        <v>3924800</v>
      </c>
      <c r="T25" s="216">
        <v>1141057440</v>
      </c>
      <c r="U25" s="212">
        <f t="shared" si="5"/>
        <v>1144982240</v>
      </c>
      <c r="V25" s="215">
        <v>652200</v>
      </c>
      <c r="W25" s="216">
        <v>448375050</v>
      </c>
      <c r="X25" s="212">
        <f t="shared" si="6"/>
        <v>449027250</v>
      </c>
      <c r="Y25" s="215">
        <f t="shared" si="15"/>
        <v>535557450</v>
      </c>
      <c r="Z25" s="214">
        <f t="shared" si="15"/>
        <v>7555781660</v>
      </c>
      <c r="AA25" s="212">
        <f t="shared" si="7"/>
        <v>8091339110</v>
      </c>
      <c r="AB25" s="131">
        <f t="shared" si="8"/>
        <v>3.9563698375261894E-3</v>
      </c>
      <c r="AC25" s="131">
        <f t="shared" si="9"/>
        <v>1.1973063875208167E-2</v>
      </c>
      <c r="AD25" s="131">
        <f t="shared" si="10"/>
        <v>0.2331942777763519</v>
      </c>
      <c r="AE25" s="131">
        <f t="shared" si="11"/>
        <v>0.27576516194239697</v>
      </c>
      <c r="AF25" s="131">
        <f t="shared" si="12"/>
        <v>0.27810918803525464</v>
      </c>
      <c r="AG25" s="131">
        <f t="shared" si="13"/>
        <v>0.14150713799461559</v>
      </c>
      <c r="AH25" s="131">
        <f t="shared" si="14"/>
        <v>5.5494800538646562E-2</v>
      </c>
    </row>
    <row r="26" spans="2:34" ht="13.5" customHeight="1">
      <c r="B26" s="228">
        <v>21</v>
      </c>
      <c r="C26" s="50" t="s">
        <v>124</v>
      </c>
      <c r="D26" s="215">
        <v>0</v>
      </c>
      <c r="E26" s="216">
        <v>10950530</v>
      </c>
      <c r="F26" s="212">
        <f t="shared" si="0"/>
        <v>10950530</v>
      </c>
      <c r="G26" s="215">
        <v>9848820</v>
      </c>
      <c r="H26" s="216">
        <v>121192290</v>
      </c>
      <c r="I26" s="212">
        <f t="shared" si="1"/>
        <v>131041110</v>
      </c>
      <c r="J26" s="215">
        <v>138824200</v>
      </c>
      <c r="K26" s="216">
        <v>1222016470</v>
      </c>
      <c r="L26" s="212">
        <f t="shared" si="2"/>
        <v>1360840670</v>
      </c>
      <c r="M26" s="215">
        <v>131473320</v>
      </c>
      <c r="N26" s="216">
        <v>1573324030</v>
      </c>
      <c r="O26" s="212">
        <f t="shared" si="3"/>
        <v>1704797350</v>
      </c>
      <c r="P26" s="215">
        <v>47114210</v>
      </c>
      <c r="Q26" s="216">
        <v>1395492250</v>
      </c>
      <c r="R26" s="212">
        <f t="shared" si="4"/>
        <v>1442606460</v>
      </c>
      <c r="S26" s="215">
        <v>31217940</v>
      </c>
      <c r="T26" s="216">
        <v>652414580</v>
      </c>
      <c r="U26" s="212">
        <f t="shared" si="5"/>
        <v>683632520</v>
      </c>
      <c r="V26" s="215">
        <v>717600</v>
      </c>
      <c r="W26" s="216">
        <v>144731700</v>
      </c>
      <c r="X26" s="212">
        <f t="shared" si="6"/>
        <v>145449300</v>
      </c>
      <c r="Y26" s="215">
        <f t="shared" si="15"/>
        <v>359196090</v>
      </c>
      <c r="Z26" s="214">
        <f t="shared" si="15"/>
        <v>5120121850</v>
      </c>
      <c r="AA26" s="212">
        <f t="shared" si="7"/>
        <v>5479317940</v>
      </c>
      <c r="AB26" s="131">
        <f t="shared" si="8"/>
        <v>1.9985206406912754E-3</v>
      </c>
      <c r="AC26" s="131">
        <f t="shared" si="9"/>
        <v>2.3915587931734438E-2</v>
      </c>
      <c r="AD26" s="131">
        <f t="shared" si="10"/>
        <v>0.24835950110973118</v>
      </c>
      <c r="AE26" s="131">
        <f t="shared" si="11"/>
        <v>0.31113313165397372</v>
      </c>
      <c r="AF26" s="131">
        <f t="shared" si="12"/>
        <v>0.2632821230300792</v>
      </c>
      <c r="AG26" s="131">
        <f t="shared" si="13"/>
        <v>0.12476598866610029</v>
      </c>
      <c r="AH26" s="131">
        <f t="shared" si="14"/>
        <v>2.6545146967689923E-2</v>
      </c>
    </row>
    <row r="27" spans="2:34" ht="13.5" customHeight="1">
      <c r="B27" s="228">
        <v>22</v>
      </c>
      <c r="C27" s="50" t="s">
        <v>64</v>
      </c>
      <c r="D27" s="215">
        <v>1707280</v>
      </c>
      <c r="E27" s="216">
        <v>24132210</v>
      </c>
      <c r="F27" s="212">
        <f t="shared" si="0"/>
        <v>25839490</v>
      </c>
      <c r="G27" s="215">
        <v>28254080</v>
      </c>
      <c r="H27" s="216">
        <v>121493910</v>
      </c>
      <c r="I27" s="212">
        <f t="shared" si="1"/>
        <v>149747990</v>
      </c>
      <c r="J27" s="215">
        <v>227853990</v>
      </c>
      <c r="K27" s="216">
        <v>1520377610</v>
      </c>
      <c r="L27" s="212">
        <f t="shared" si="2"/>
        <v>1748231600</v>
      </c>
      <c r="M27" s="215">
        <v>178288770</v>
      </c>
      <c r="N27" s="216">
        <v>1914095550</v>
      </c>
      <c r="O27" s="212">
        <f t="shared" si="3"/>
        <v>2092384320</v>
      </c>
      <c r="P27" s="215">
        <v>83211930</v>
      </c>
      <c r="Q27" s="216">
        <v>1737152790</v>
      </c>
      <c r="R27" s="212">
        <f t="shared" si="4"/>
        <v>1820364720</v>
      </c>
      <c r="S27" s="215">
        <v>11262250</v>
      </c>
      <c r="T27" s="216">
        <v>911337170</v>
      </c>
      <c r="U27" s="212">
        <f t="shared" si="5"/>
        <v>922599420</v>
      </c>
      <c r="V27" s="215">
        <v>5401000</v>
      </c>
      <c r="W27" s="216">
        <v>298282350</v>
      </c>
      <c r="X27" s="212">
        <f t="shared" si="6"/>
        <v>303683350</v>
      </c>
      <c r="Y27" s="215">
        <f t="shared" si="15"/>
        <v>535979300</v>
      </c>
      <c r="Z27" s="214">
        <f t="shared" si="15"/>
        <v>6526871590</v>
      </c>
      <c r="AA27" s="212">
        <f t="shared" si="7"/>
        <v>7062850890</v>
      </c>
      <c r="AB27" s="131">
        <f t="shared" si="8"/>
        <v>3.6585070819752223E-3</v>
      </c>
      <c r="AC27" s="131">
        <f t="shared" si="9"/>
        <v>2.1202201820800438E-2</v>
      </c>
      <c r="AD27" s="131">
        <f t="shared" si="10"/>
        <v>0.24752491978490573</v>
      </c>
      <c r="AE27" s="131">
        <f t="shared" si="11"/>
        <v>0.29625208751929349</v>
      </c>
      <c r="AF27" s="131">
        <f t="shared" si="12"/>
        <v>0.25773795148038303</v>
      </c>
      <c r="AG27" s="131">
        <f t="shared" si="13"/>
        <v>0.13062705618014259</v>
      </c>
      <c r="AH27" s="131">
        <f t="shared" si="14"/>
        <v>4.2997276132499519E-2</v>
      </c>
    </row>
    <row r="28" spans="2:34" ht="13.5" customHeight="1">
      <c r="B28" s="228">
        <v>23</v>
      </c>
      <c r="C28" s="50" t="s">
        <v>125</v>
      </c>
      <c r="D28" s="215">
        <v>2412900</v>
      </c>
      <c r="E28" s="216">
        <v>30486970</v>
      </c>
      <c r="F28" s="212">
        <f t="shared" si="0"/>
        <v>32899870</v>
      </c>
      <c r="G28" s="215">
        <v>12537770</v>
      </c>
      <c r="H28" s="216">
        <v>202397650</v>
      </c>
      <c r="I28" s="212">
        <f t="shared" si="1"/>
        <v>214935420</v>
      </c>
      <c r="J28" s="215">
        <v>371348100</v>
      </c>
      <c r="K28" s="216">
        <v>2325307010</v>
      </c>
      <c r="L28" s="212">
        <f t="shared" si="2"/>
        <v>2696655110</v>
      </c>
      <c r="M28" s="215">
        <v>392227710</v>
      </c>
      <c r="N28" s="216">
        <v>3318512300</v>
      </c>
      <c r="O28" s="212">
        <f t="shared" si="3"/>
        <v>3710740010</v>
      </c>
      <c r="P28" s="215">
        <v>135785200</v>
      </c>
      <c r="Q28" s="216">
        <v>2687927750</v>
      </c>
      <c r="R28" s="212">
        <f t="shared" si="4"/>
        <v>2823712950</v>
      </c>
      <c r="S28" s="215">
        <v>28277070</v>
      </c>
      <c r="T28" s="216">
        <v>1173058210</v>
      </c>
      <c r="U28" s="212">
        <f t="shared" si="5"/>
        <v>1201335280</v>
      </c>
      <c r="V28" s="215">
        <v>6242070</v>
      </c>
      <c r="W28" s="216">
        <v>397905140</v>
      </c>
      <c r="X28" s="212">
        <f t="shared" si="6"/>
        <v>404147210</v>
      </c>
      <c r="Y28" s="215">
        <f t="shared" si="15"/>
        <v>948830820</v>
      </c>
      <c r="Z28" s="214">
        <f t="shared" si="15"/>
        <v>10135595030</v>
      </c>
      <c r="AA28" s="212">
        <f t="shared" si="7"/>
        <v>11084425850</v>
      </c>
      <c r="AB28" s="131">
        <f t="shared" si="8"/>
        <v>2.9681167473369855E-3</v>
      </c>
      <c r="AC28" s="131">
        <f t="shared" si="9"/>
        <v>1.9390758069801152E-2</v>
      </c>
      <c r="AD28" s="131">
        <f t="shared" si="10"/>
        <v>0.24328324682689811</v>
      </c>
      <c r="AE28" s="131">
        <f t="shared" si="11"/>
        <v>0.3347706106040666</v>
      </c>
      <c r="AF28" s="131">
        <f t="shared" si="12"/>
        <v>0.25474598217462024</v>
      </c>
      <c r="AG28" s="131">
        <f t="shared" si="13"/>
        <v>0.10838046970200085</v>
      </c>
      <c r="AH28" s="131">
        <f t="shared" si="14"/>
        <v>3.6460815875276033E-2</v>
      </c>
    </row>
    <row r="29" spans="2:34" ht="13.5" customHeight="1">
      <c r="B29" s="228">
        <v>24</v>
      </c>
      <c r="C29" s="50" t="s">
        <v>126</v>
      </c>
      <c r="D29" s="215">
        <v>5287870</v>
      </c>
      <c r="E29" s="216">
        <v>14580590</v>
      </c>
      <c r="F29" s="212">
        <f t="shared" si="0"/>
        <v>19868460</v>
      </c>
      <c r="G29" s="215">
        <v>4503710</v>
      </c>
      <c r="H29" s="216">
        <v>70953970</v>
      </c>
      <c r="I29" s="212">
        <f t="shared" si="1"/>
        <v>75457680</v>
      </c>
      <c r="J29" s="215">
        <v>161250360</v>
      </c>
      <c r="K29" s="216">
        <v>1066885260</v>
      </c>
      <c r="L29" s="212">
        <f t="shared" si="2"/>
        <v>1228135620</v>
      </c>
      <c r="M29" s="215">
        <v>119171970</v>
      </c>
      <c r="N29" s="216">
        <v>1308327570</v>
      </c>
      <c r="O29" s="212">
        <f t="shared" si="3"/>
        <v>1427499540</v>
      </c>
      <c r="P29" s="215">
        <v>39652060</v>
      </c>
      <c r="Q29" s="216">
        <v>1098761330</v>
      </c>
      <c r="R29" s="212">
        <f t="shared" si="4"/>
        <v>1138413390</v>
      </c>
      <c r="S29" s="215">
        <v>6830550</v>
      </c>
      <c r="T29" s="216">
        <v>687288540</v>
      </c>
      <c r="U29" s="212">
        <f t="shared" si="5"/>
        <v>694119090</v>
      </c>
      <c r="V29" s="215">
        <v>0</v>
      </c>
      <c r="W29" s="216">
        <v>276708750</v>
      </c>
      <c r="X29" s="212">
        <f t="shared" si="6"/>
        <v>276708750</v>
      </c>
      <c r="Y29" s="215">
        <f t="shared" si="15"/>
        <v>336696520</v>
      </c>
      <c r="Z29" s="214">
        <f t="shared" si="15"/>
        <v>4523506010</v>
      </c>
      <c r="AA29" s="212">
        <f t="shared" si="7"/>
        <v>4860202530</v>
      </c>
      <c r="AB29" s="131">
        <f t="shared" si="8"/>
        <v>4.087990135670334E-3</v>
      </c>
      <c r="AC29" s="131">
        <f t="shared" si="9"/>
        <v>1.5525624608075746E-2</v>
      </c>
      <c r="AD29" s="131">
        <f t="shared" si="10"/>
        <v>0.25269227206463762</v>
      </c>
      <c r="AE29" s="131">
        <f t="shared" si="11"/>
        <v>0.29371194537442458</v>
      </c>
      <c r="AF29" s="131">
        <f t="shared" si="12"/>
        <v>0.23423167717251486</v>
      </c>
      <c r="AG29" s="131">
        <f t="shared" si="13"/>
        <v>0.14281690643867057</v>
      </c>
      <c r="AH29" s="131">
        <f t="shared" si="14"/>
        <v>5.6933584206006325E-2</v>
      </c>
    </row>
    <row r="30" spans="2:34" ht="13.5" customHeight="1">
      <c r="B30" s="228">
        <v>25</v>
      </c>
      <c r="C30" s="50" t="s">
        <v>127</v>
      </c>
      <c r="D30" s="215">
        <v>0</v>
      </c>
      <c r="E30" s="216">
        <v>3248920</v>
      </c>
      <c r="F30" s="212">
        <f t="shared" si="0"/>
        <v>3248920</v>
      </c>
      <c r="G30" s="215">
        <v>14193270</v>
      </c>
      <c r="H30" s="216">
        <v>52497330</v>
      </c>
      <c r="I30" s="212">
        <f t="shared" si="1"/>
        <v>66690600</v>
      </c>
      <c r="J30" s="215">
        <v>71926340</v>
      </c>
      <c r="K30" s="216">
        <v>723725010</v>
      </c>
      <c r="L30" s="212">
        <f t="shared" si="2"/>
        <v>795651350</v>
      </c>
      <c r="M30" s="215">
        <v>91501830</v>
      </c>
      <c r="N30" s="216">
        <v>768500810</v>
      </c>
      <c r="O30" s="212">
        <f t="shared" si="3"/>
        <v>860002640</v>
      </c>
      <c r="P30" s="215">
        <v>26987460</v>
      </c>
      <c r="Q30" s="216">
        <v>894657890</v>
      </c>
      <c r="R30" s="212">
        <f t="shared" si="4"/>
        <v>921645350</v>
      </c>
      <c r="S30" s="215">
        <v>11335410</v>
      </c>
      <c r="T30" s="216">
        <v>493803490</v>
      </c>
      <c r="U30" s="212">
        <f t="shared" si="5"/>
        <v>505138900</v>
      </c>
      <c r="V30" s="215">
        <v>0</v>
      </c>
      <c r="W30" s="216">
        <v>217443560</v>
      </c>
      <c r="X30" s="212">
        <f t="shared" si="6"/>
        <v>217443560</v>
      </c>
      <c r="Y30" s="215">
        <f t="shared" si="15"/>
        <v>215944310</v>
      </c>
      <c r="Z30" s="214">
        <f t="shared" si="15"/>
        <v>3153877010</v>
      </c>
      <c r="AA30" s="212">
        <f t="shared" si="7"/>
        <v>3369821320</v>
      </c>
      <c r="AB30" s="131">
        <f t="shared" si="8"/>
        <v>9.6412233512725243E-4</v>
      </c>
      <c r="AC30" s="131">
        <f t="shared" si="9"/>
        <v>1.9790544858918513E-2</v>
      </c>
      <c r="AD30" s="131">
        <f t="shared" si="10"/>
        <v>0.23611084222115372</v>
      </c>
      <c r="AE30" s="131">
        <f t="shared" si="11"/>
        <v>0.25520719300333705</v>
      </c>
      <c r="AF30" s="131">
        <f t="shared" si="12"/>
        <v>0.27349976823103489</v>
      </c>
      <c r="AG30" s="131">
        <f t="shared" si="13"/>
        <v>0.14990079652057042</v>
      </c>
      <c r="AH30" s="131">
        <f t="shared" si="14"/>
        <v>6.4526732829858172E-2</v>
      </c>
    </row>
    <row r="31" spans="2:34" ht="13.5" customHeight="1">
      <c r="B31" s="228">
        <v>26</v>
      </c>
      <c r="C31" s="50" t="s">
        <v>36</v>
      </c>
      <c r="D31" s="215">
        <v>25340000</v>
      </c>
      <c r="E31" s="216">
        <v>179324830</v>
      </c>
      <c r="F31" s="212">
        <f t="shared" si="0"/>
        <v>204664830</v>
      </c>
      <c r="G31" s="215">
        <v>166776270</v>
      </c>
      <c r="H31" s="216">
        <v>681636210</v>
      </c>
      <c r="I31" s="212">
        <f t="shared" si="1"/>
        <v>848412480</v>
      </c>
      <c r="J31" s="215">
        <v>1477879300</v>
      </c>
      <c r="K31" s="216">
        <v>10851164350</v>
      </c>
      <c r="L31" s="212">
        <f t="shared" si="2"/>
        <v>12329043650</v>
      </c>
      <c r="M31" s="215">
        <v>1560998810</v>
      </c>
      <c r="N31" s="216">
        <v>13696181280</v>
      </c>
      <c r="O31" s="212">
        <f t="shared" si="3"/>
        <v>15257180090</v>
      </c>
      <c r="P31" s="215">
        <v>461513390</v>
      </c>
      <c r="Q31" s="216">
        <v>11389232310</v>
      </c>
      <c r="R31" s="212">
        <f t="shared" si="4"/>
        <v>11850745700</v>
      </c>
      <c r="S31" s="215">
        <v>80819620</v>
      </c>
      <c r="T31" s="216">
        <v>6433794710</v>
      </c>
      <c r="U31" s="212">
        <f t="shared" si="5"/>
        <v>6514614330</v>
      </c>
      <c r="V31" s="215">
        <v>29806630</v>
      </c>
      <c r="W31" s="216">
        <v>2842562310</v>
      </c>
      <c r="X31" s="212">
        <f t="shared" si="6"/>
        <v>2872368940</v>
      </c>
      <c r="Y31" s="215">
        <f t="shared" si="15"/>
        <v>3803134020</v>
      </c>
      <c r="Z31" s="214">
        <f t="shared" si="15"/>
        <v>46073896000</v>
      </c>
      <c r="AA31" s="212">
        <f t="shared" si="7"/>
        <v>49877030020</v>
      </c>
      <c r="AB31" s="131">
        <f t="shared" si="8"/>
        <v>4.103388471966599E-3</v>
      </c>
      <c r="AC31" s="131">
        <f t="shared" si="9"/>
        <v>1.7010084194263336E-2</v>
      </c>
      <c r="AD31" s="131">
        <f t="shared" si="10"/>
        <v>0.24718880905812202</v>
      </c>
      <c r="AE31" s="131">
        <f t="shared" si="11"/>
        <v>0.30589592210847522</v>
      </c>
      <c r="AF31" s="131">
        <f t="shared" si="12"/>
        <v>0.23759926553862598</v>
      </c>
      <c r="AG31" s="131">
        <f t="shared" si="13"/>
        <v>0.13061351743252816</v>
      </c>
      <c r="AH31" s="131">
        <f t="shared" si="14"/>
        <v>5.7589013196018682E-2</v>
      </c>
    </row>
    <row r="32" spans="2:34" ht="13.5" customHeight="1">
      <c r="B32" s="228">
        <v>27</v>
      </c>
      <c r="C32" s="50" t="s">
        <v>37</v>
      </c>
      <c r="D32" s="215">
        <v>6531420</v>
      </c>
      <c r="E32" s="216">
        <v>41767440</v>
      </c>
      <c r="F32" s="212">
        <f t="shared" si="0"/>
        <v>48298860</v>
      </c>
      <c r="G32" s="215">
        <v>38870650</v>
      </c>
      <c r="H32" s="216">
        <v>119823560</v>
      </c>
      <c r="I32" s="212">
        <f t="shared" si="1"/>
        <v>158694210</v>
      </c>
      <c r="J32" s="215">
        <v>152399720</v>
      </c>
      <c r="K32" s="216">
        <v>1749342160</v>
      </c>
      <c r="L32" s="212">
        <f t="shared" si="2"/>
        <v>1901741880</v>
      </c>
      <c r="M32" s="215">
        <v>199215350</v>
      </c>
      <c r="N32" s="216">
        <v>2288020550</v>
      </c>
      <c r="O32" s="212">
        <f t="shared" si="3"/>
        <v>2487235900</v>
      </c>
      <c r="P32" s="215">
        <v>46646730</v>
      </c>
      <c r="Q32" s="216">
        <v>1992595860</v>
      </c>
      <c r="R32" s="212">
        <f t="shared" si="4"/>
        <v>2039242590</v>
      </c>
      <c r="S32" s="215">
        <v>15623680</v>
      </c>
      <c r="T32" s="216">
        <v>1255630670</v>
      </c>
      <c r="U32" s="212">
        <f t="shared" si="5"/>
        <v>1271254350</v>
      </c>
      <c r="V32" s="215">
        <v>5478940</v>
      </c>
      <c r="W32" s="216">
        <v>557595650</v>
      </c>
      <c r="X32" s="212">
        <f t="shared" si="6"/>
        <v>563074590</v>
      </c>
      <c r="Y32" s="215">
        <f t="shared" si="15"/>
        <v>464766490</v>
      </c>
      <c r="Z32" s="214">
        <f t="shared" si="15"/>
        <v>8004775890</v>
      </c>
      <c r="AA32" s="212">
        <f t="shared" si="7"/>
        <v>8469542380</v>
      </c>
      <c r="AB32" s="131">
        <f t="shared" si="8"/>
        <v>5.7026528510032677E-3</v>
      </c>
      <c r="AC32" s="131">
        <f t="shared" si="9"/>
        <v>1.8737046569923414E-2</v>
      </c>
      <c r="AD32" s="131">
        <f t="shared" si="10"/>
        <v>0.22453891776854182</v>
      </c>
      <c r="AE32" s="131">
        <f t="shared" si="11"/>
        <v>0.29366827490861436</v>
      </c>
      <c r="AF32" s="131">
        <f t="shared" si="12"/>
        <v>0.24077364496285808</v>
      </c>
      <c r="AG32" s="131">
        <f t="shared" si="13"/>
        <v>0.15009717089342908</v>
      </c>
      <c r="AH32" s="131">
        <f t="shared" si="14"/>
        <v>6.6482292045629984E-2</v>
      </c>
    </row>
    <row r="33" spans="2:34" ht="13.5" customHeight="1">
      <c r="B33" s="228">
        <v>28</v>
      </c>
      <c r="C33" s="50" t="s">
        <v>38</v>
      </c>
      <c r="D33" s="215">
        <v>636440</v>
      </c>
      <c r="E33" s="216">
        <v>12712110</v>
      </c>
      <c r="F33" s="212">
        <f t="shared" si="0"/>
        <v>13348550</v>
      </c>
      <c r="G33" s="215">
        <v>28189630</v>
      </c>
      <c r="H33" s="216">
        <v>82154870</v>
      </c>
      <c r="I33" s="212">
        <f t="shared" si="1"/>
        <v>110344500</v>
      </c>
      <c r="J33" s="215">
        <v>291633540</v>
      </c>
      <c r="K33" s="216">
        <v>1694825250</v>
      </c>
      <c r="L33" s="212">
        <f t="shared" si="2"/>
        <v>1986458790</v>
      </c>
      <c r="M33" s="215">
        <v>164814740</v>
      </c>
      <c r="N33" s="216">
        <v>1945436560</v>
      </c>
      <c r="O33" s="212">
        <f t="shared" si="3"/>
        <v>2110251300</v>
      </c>
      <c r="P33" s="215">
        <v>41966350</v>
      </c>
      <c r="Q33" s="216">
        <v>1504932110</v>
      </c>
      <c r="R33" s="212">
        <f t="shared" si="4"/>
        <v>1546898460</v>
      </c>
      <c r="S33" s="215">
        <v>13835380</v>
      </c>
      <c r="T33" s="216">
        <v>793973870</v>
      </c>
      <c r="U33" s="212">
        <f t="shared" si="5"/>
        <v>807809250</v>
      </c>
      <c r="V33" s="215">
        <v>500000</v>
      </c>
      <c r="W33" s="216">
        <v>319431450</v>
      </c>
      <c r="X33" s="212">
        <f t="shared" si="6"/>
        <v>319931450</v>
      </c>
      <c r="Y33" s="215">
        <f t="shared" si="15"/>
        <v>541576080</v>
      </c>
      <c r="Z33" s="214">
        <f t="shared" si="15"/>
        <v>6353466220</v>
      </c>
      <c r="AA33" s="212">
        <f t="shared" si="7"/>
        <v>6895042300</v>
      </c>
      <c r="AB33" s="131">
        <f t="shared" si="8"/>
        <v>1.9359634675482702E-3</v>
      </c>
      <c r="AC33" s="131">
        <f t="shared" si="9"/>
        <v>1.6003455120210067E-2</v>
      </c>
      <c r="AD33" s="131">
        <f t="shared" si="10"/>
        <v>0.28809957989670348</v>
      </c>
      <c r="AE33" s="131">
        <f t="shared" si="11"/>
        <v>0.30605342334157981</v>
      </c>
      <c r="AF33" s="131">
        <f t="shared" si="12"/>
        <v>0.22434937926341655</v>
      </c>
      <c r="AG33" s="131">
        <f t="shared" si="13"/>
        <v>0.11715798320773174</v>
      </c>
      <c r="AH33" s="131">
        <f t="shared" si="14"/>
        <v>4.6400215702810117E-2</v>
      </c>
    </row>
    <row r="34" spans="2:34" ht="13.5" customHeight="1">
      <c r="B34" s="228">
        <v>29</v>
      </c>
      <c r="C34" s="50" t="s">
        <v>39</v>
      </c>
      <c r="D34" s="215">
        <v>1735450</v>
      </c>
      <c r="E34" s="216">
        <v>11889980</v>
      </c>
      <c r="F34" s="212">
        <f t="shared" si="0"/>
        <v>13625430</v>
      </c>
      <c r="G34" s="215">
        <v>27446420</v>
      </c>
      <c r="H34" s="216">
        <v>87869990</v>
      </c>
      <c r="I34" s="212">
        <f t="shared" si="1"/>
        <v>115316410</v>
      </c>
      <c r="J34" s="215">
        <v>168916520</v>
      </c>
      <c r="K34" s="216">
        <v>1205435940</v>
      </c>
      <c r="L34" s="212">
        <f t="shared" si="2"/>
        <v>1374352460</v>
      </c>
      <c r="M34" s="215">
        <v>190188470</v>
      </c>
      <c r="N34" s="216">
        <v>1554790970</v>
      </c>
      <c r="O34" s="212">
        <f t="shared" si="3"/>
        <v>1744979440</v>
      </c>
      <c r="P34" s="215">
        <v>50443160</v>
      </c>
      <c r="Q34" s="216">
        <v>1364241730</v>
      </c>
      <c r="R34" s="212">
        <f t="shared" si="4"/>
        <v>1414684890</v>
      </c>
      <c r="S34" s="215">
        <v>16627710</v>
      </c>
      <c r="T34" s="216">
        <v>685921200</v>
      </c>
      <c r="U34" s="212">
        <f t="shared" si="5"/>
        <v>702548910</v>
      </c>
      <c r="V34" s="215">
        <v>501450</v>
      </c>
      <c r="W34" s="216">
        <v>326620050</v>
      </c>
      <c r="X34" s="212">
        <f t="shared" si="6"/>
        <v>327121500</v>
      </c>
      <c r="Y34" s="215">
        <f t="shared" si="15"/>
        <v>455859180</v>
      </c>
      <c r="Z34" s="214">
        <f t="shared" si="15"/>
        <v>5236769860</v>
      </c>
      <c r="AA34" s="212">
        <f t="shared" si="7"/>
        <v>5692629040</v>
      </c>
      <c r="AB34" s="131">
        <f t="shared" si="8"/>
        <v>2.3935215002170596E-3</v>
      </c>
      <c r="AC34" s="131">
        <f t="shared" si="9"/>
        <v>2.0257144667202836E-2</v>
      </c>
      <c r="AD34" s="131">
        <f t="shared" si="10"/>
        <v>0.24142666777387622</v>
      </c>
      <c r="AE34" s="131">
        <f t="shared" si="11"/>
        <v>0.30653313745523808</v>
      </c>
      <c r="AF34" s="131">
        <f t="shared" si="12"/>
        <v>0.24851169469493484</v>
      </c>
      <c r="AG34" s="131">
        <f t="shared" si="13"/>
        <v>0.12341378738425576</v>
      </c>
      <c r="AH34" s="131">
        <f t="shared" si="14"/>
        <v>5.746404652427519E-2</v>
      </c>
    </row>
    <row r="35" spans="2:34" ht="13.5" customHeight="1">
      <c r="B35" s="228">
        <v>30</v>
      </c>
      <c r="C35" s="50" t="s">
        <v>40</v>
      </c>
      <c r="D35" s="215">
        <v>0</v>
      </c>
      <c r="E35" s="216">
        <v>19326810</v>
      </c>
      <c r="F35" s="212">
        <f t="shared" si="0"/>
        <v>19326810</v>
      </c>
      <c r="G35" s="215">
        <v>2763880</v>
      </c>
      <c r="H35" s="216">
        <v>54786580</v>
      </c>
      <c r="I35" s="212">
        <f t="shared" si="1"/>
        <v>57550460</v>
      </c>
      <c r="J35" s="215">
        <v>290485800</v>
      </c>
      <c r="K35" s="216">
        <v>1480858310</v>
      </c>
      <c r="L35" s="212">
        <f t="shared" si="2"/>
        <v>1771344110</v>
      </c>
      <c r="M35" s="215">
        <v>236827710</v>
      </c>
      <c r="N35" s="216">
        <v>2028257800</v>
      </c>
      <c r="O35" s="212">
        <f t="shared" si="3"/>
        <v>2265085510</v>
      </c>
      <c r="P35" s="215">
        <v>109646610</v>
      </c>
      <c r="Q35" s="216">
        <v>1923819290</v>
      </c>
      <c r="R35" s="212">
        <f t="shared" si="4"/>
        <v>2033465900</v>
      </c>
      <c r="S35" s="215">
        <v>6702810</v>
      </c>
      <c r="T35" s="216">
        <v>991802950</v>
      </c>
      <c r="U35" s="212">
        <f t="shared" si="5"/>
        <v>998505760</v>
      </c>
      <c r="V35" s="215">
        <v>3344040</v>
      </c>
      <c r="W35" s="216">
        <v>495981490</v>
      </c>
      <c r="X35" s="212">
        <f t="shared" si="6"/>
        <v>499325530</v>
      </c>
      <c r="Y35" s="215">
        <f t="shared" si="15"/>
        <v>649770850</v>
      </c>
      <c r="Z35" s="214">
        <f t="shared" si="15"/>
        <v>6994833230</v>
      </c>
      <c r="AA35" s="212">
        <f t="shared" si="7"/>
        <v>7644604080</v>
      </c>
      <c r="AB35" s="131">
        <f t="shared" si="8"/>
        <v>2.5281636298946173E-3</v>
      </c>
      <c r="AC35" s="131">
        <f t="shared" si="9"/>
        <v>7.5282459886398725E-3</v>
      </c>
      <c r="AD35" s="131">
        <f t="shared" si="10"/>
        <v>0.23171168728466052</v>
      </c>
      <c r="AE35" s="131">
        <f t="shared" si="11"/>
        <v>0.29629860307952011</v>
      </c>
      <c r="AF35" s="131">
        <f t="shared" si="12"/>
        <v>0.26600015889900736</v>
      </c>
      <c r="AG35" s="131">
        <f t="shared" si="13"/>
        <v>0.13061575845534174</v>
      </c>
      <c r="AH35" s="131">
        <f t="shared" si="14"/>
        <v>6.5317382662935769E-2</v>
      </c>
    </row>
    <row r="36" spans="2:34" ht="13.5" customHeight="1">
      <c r="B36" s="228">
        <v>31</v>
      </c>
      <c r="C36" s="50" t="s">
        <v>41</v>
      </c>
      <c r="D36" s="215">
        <v>6282090</v>
      </c>
      <c r="E36" s="216">
        <v>50629250</v>
      </c>
      <c r="F36" s="212">
        <f t="shared" si="0"/>
        <v>56911340</v>
      </c>
      <c r="G36" s="215">
        <v>52783820</v>
      </c>
      <c r="H36" s="216">
        <v>185307150</v>
      </c>
      <c r="I36" s="212">
        <f t="shared" si="1"/>
        <v>238090970</v>
      </c>
      <c r="J36" s="215">
        <v>307749730</v>
      </c>
      <c r="K36" s="216">
        <v>2192468020</v>
      </c>
      <c r="L36" s="212">
        <f t="shared" si="2"/>
        <v>2500217750</v>
      </c>
      <c r="M36" s="215">
        <v>406110470</v>
      </c>
      <c r="N36" s="216">
        <v>2619012390</v>
      </c>
      <c r="O36" s="212">
        <f t="shared" si="3"/>
        <v>3025122860</v>
      </c>
      <c r="P36" s="215">
        <v>79138530</v>
      </c>
      <c r="Q36" s="216">
        <v>1984649430</v>
      </c>
      <c r="R36" s="212">
        <f t="shared" si="4"/>
        <v>2063787960</v>
      </c>
      <c r="S36" s="215">
        <v>13472770</v>
      </c>
      <c r="T36" s="216">
        <v>1197923690</v>
      </c>
      <c r="U36" s="212">
        <f t="shared" si="5"/>
        <v>1211396460</v>
      </c>
      <c r="V36" s="215">
        <v>3770800</v>
      </c>
      <c r="W36" s="216">
        <v>477863250</v>
      </c>
      <c r="X36" s="212">
        <f t="shared" si="6"/>
        <v>481634050</v>
      </c>
      <c r="Y36" s="215">
        <f t="shared" si="15"/>
        <v>869308210</v>
      </c>
      <c r="Z36" s="214">
        <f t="shared" si="15"/>
        <v>8707853180</v>
      </c>
      <c r="AA36" s="212">
        <f t="shared" si="7"/>
        <v>9577161390</v>
      </c>
      <c r="AB36" s="131">
        <f t="shared" si="8"/>
        <v>5.9424016869365926E-3</v>
      </c>
      <c r="AC36" s="131">
        <f t="shared" si="9"/>
        <v>2.4860285872242149E-2</v>
      </c>
      <c r="AD36" s="131">
        <f t="shared" si="10"/>
        <v>0.2610604174020294</v>
      </c>
      <c r="AE36" s="131">
        <f t="shared" si="11"/>
        <v>0.31586842247001123</v>
      </c>
      <c r="AF36" s="131">
        <f t="shared" si="12"/>
        <v>0.21549056927816898</v>
      </c>
      <c r="AG36" s="131">
        <f t="shared" si="13"/>
        <v>0.12648804908570097</v>
      </c>
      <c r="AH36" s="131">
        <f t="shared" si="14"/>
        <v>5.0289854204910708E-2</v>
      </c>
    </row>
    <row r="37" spans="2:34" ht="13.5" customHeight="1">
      <c r="B37" s="228">
        <v>32</v>
      </c>
      <c r="C37" s="50" t="s">
        <v>42</v>
      </c>
      <c r="D37" s="215">
        <v>10154600</v>
      </c>
      <c r="E37" s="216">
        <v>26387510</v>
      </c>
      <c r="F37" s="212">
        <f t="shared" si="0"/>
        <v>36542110</v>
      </c>
      <c r="G37" s="215">
        <v>16140470</v>
      </c>
      <c r="H37" s="216">
        <v>106236460</v>
      </c>
      <c r="I37" s="212">
        <f t="shared" si="1"/>
        <v>122376930</v>
      </c>
      <c r="J37" s="215">
        <v>205385510</v>
      </c>
      <c r="K37" s="216">
        <v>1927329290</v>
      </c>
      <c r="L37" s="212">
        <f t="shared" si="2"/>
        <v>2132714800</v>
      </c>
      <c r="M37" s="215">
        <v>293486300</v>
      </c>
      <c r="N37" s="216">
        <v>2616291460</v>
      </c>
      <c r="O37" s="212">
        <f t="shared" si="3"/>
        <v>2909777760</v>
      </c>
      <c r="P37" s="215">
        <v>108551040</v>
      </c>
      <c r="Q37" s="216">
        <v>2089201230</v>
      </c>
      <c r="R37" s="212">
        <f t="shared" si="4"/>
        <v>2197752270</v>
      </c>
      <c r="S37" s="215">
        <v>7166330</v>
      </c>
      <c r="T37" s="216">
        <v>1148422850</v>
      </c>
      <c r="U37" s="212">
        <f t="shared" si="5"/>
        <v>1155589180</v>
      </c>
      <c r="V37" s="215">
        <v>0</v>
      </c>
      <c r="W37" s="216">
        <v>505934010</v>
      </c>
      <c r="X37" s="212">
        <f t="shared" si="6"/>
        <v>505934010</v>
      </c>
      <c r="Y37" s="215">
        <f t="shared" si="15"/>
        <v>640884250</v>
      </c>
      <c r="Z37" s="214">
        <f t="shared" si="15"/>
        <v>8419802810</v>
      </c>
      <c r="AA37" s="212">
        <f t="shared" si="7"/>
        <v>9060687060</v>
      </c>
      <c r="AB37" s="131">
        <f t="shared" si="8"/>
        <v>4.0330396313234991E-3</v>
      </c>
      <c r="AC37" s="131">
        <f t="shared" si="9"/>
        <v>1.3506363169770483E-2</v>
      </c>
      <c r="AD37" s="131">
        <f t="shared" si="10"/>
        <v>0.23538113455162196</v>
      </c>
      <c r="AE37" s="131">
        <f t="shared" si="11"/>
        <v>0.32114316946732735</v>
      </c>
      <c r="AF37" s="131">
        <f t="shared" si="12"/>
        <v>0.24255911891079041</v>
      </c>
      <c r="AG37" s="131">
        <f t="shared" si="13"/>
        <v>0.12753880278037105</v>
      </c>
      <c r="AH37" s="131">
        <f t="shared" si="14"/>
        <v>5.5838371488795245E-2</v>
      </c>
    </row>
    <row r="38" spans="2:34" ht="13.5" customHeight="1">
      <c r="B38" s="228">
        <v>33</v>
      </c>
      <c r="C38" s="50" t="s">
        <v>43</v>
      </c>
      <c r="D38" s="215">
        <v>0</v>
      </c>
      <c r="E38" s="216">
        <v>16611730</v>
      </c>
      <c r="F38" s="212">
        <f t="shared" si="0"/>
        <v>16611730</v>
      </c>
      <c r="G38" s="215">
        <v>581400</v>
      </c>
      <c r="H38" s="216">
        <v>45457600</v>
      </c>
      <c r="I38" s="212">
        <f t="shared" si="1"/>
        <v>46039000</v>
      </c>
      <c r="J38" s="215">
        <v>61308480</v>
      </c>
      <c r="K38" s="216">
        <v>600905380</v>
      </c>
      <c r="L38" s="212">
        <f t="shared" si="2"/>
        <v>662213860</v>
      </c>
      <c r="M38" s="215">
        <v>70355770</v>
      </c>
      <c r="N38" s="216">
        <v>644371550</v>
      </c>
      <c r="O38" s="212">
        <f t="shared" si="3"/>
        <v>714727320</v>
      </c>
      <c r="P38" s="215">
        <v>25120970</v>
      </c>
      <c r="Q38" s="216">
        <v>529792660</v>
      </c>
      <c r="R38" s="212">
        <f t="shared" si="4"/>
        <v>554913630</v>
      </c>
      <c r="S38" s="215">
        <v>7390940</v>
      </c>
      <c r="T38" s="216">
        <v>360119480</v>
      </c>
      <c r="U38" s="212">
        <f t="shared" si="5"/>
        <v>367510420</v>
      </c>
      <c r="V38" s="215">
        <v>16211400</v>
      </c>
      <c r="W38" s="216">
        <v>159136410</v>
      </c>
      <c r="X38" s="212">
        <f t="shared" si="6"/>
        <v>175347810</v>
      </c>
      <c r="Y38" s="215">
        <f t="shared" si="15"/>
        <v>180968960</v>
      </c>
      <c r="Z38" s="214">
        <f t="shared" si="15"/>
        <v>2356394810</v>
      </c>
      <c r="AA38" s="212">
        <f t="shared" si="7"/>
        <v>2537363770</v>
      </c>
      <c r="AB38" s="131">
        <f t="shared" si="8"/>
        <v>6.5468460598379239E-3</v>
      </c>
      <c r="AC38" s="131">
        <f t="shared" si="9"/>
        <v>1.8144422390014656E-2</v>
      </c>
      <c r="AD38" s="131">
        <f t="shared" si="10"/>
        <v>0.26098499073311826</v>
      </c>
      <c r="AE38" s="131">
        <f t="shared" si="11"/>
        <v>0.28168106144275878</v>
      </c>
      <c r="AF38" s="131">
        <f t="shared" si="12"/>
        <v>0.21869691549982209</v>
      </c>
      <c r="AG38" s="131">
        <f t="shared" si="13"/>
        <v>0.14483946856386304</v>
      </c>
      <c r="AH38" s="131">
        <f t="shared" si="14"/>
        <v>6.9106295310585292E-2</v>
      </c>
    </row>
    <row r="39" spans="2:34" ht="13.5" customHeight="1">
      <c r="B39" s="228">
        <v>34</v>
      </c>
      <c r="C39" s="50" t="s">
        <v>45</v>
      </c>
      <c r="D39" s="215">
        <v>10441460</v>
      </c>
      <c r="E39" s="216">
        <v>48776620</v>
      </c>
      <c r="F39" s="212">
        <f t="shared" si="0"/>
        <v>59218080</v>
      </c>
      <c r="G39" s="215">
        <v>9922060</v>
      </c>
      <c r="H39" s="216">
        <v>176041930</v>
      </c>
      <c r="I39" s="212">
        <f t="shared" si="1"/>
        <v>185963990</v>
      </c>
      <c r="J39" s="215">
        <v>395352120</v>
      </c>
      <c r="K39" s="216">
        <v>2532506680</v>
      </c>
      <c r="L39" s="212">
        <f t="shared" si="2"/>
        <v>2927858800</v>
      </c>
      <c r="M39" s="215">
        <v>267889320</v>
      </c>
      <c r="N39" s="216">
        <v>3632312380</v>
      </c>
      <c r="O39" s="212">
        <f t="shared" si="3"/>
        <v>3900201700</v>
      </c>
      <c r="P39" s="215">
        <v>74393710</v>
      </c>
      <c r="Q39" s="216">
        <v>3067996540</v>
      </c>
      <c r="R39" s="212">
        <f t="shared" si="4"/>
        <v>3142390250</v>
      </c>
      <c r="S39" s="215">
        <v>18505480</v>
      </c>
      <c r="T39" s="216">
        <v>1733921790</v>
      </c>
      <c r="U39" s="212">
        <f t="shared" si="5"/>
        <v>1752427270</v>
      </c>
      <c r="V39" s="215">
        <v>6009880</v>
      </c>
      <c r="W39" s="216">
        <v>719574820</v>
      </c>
      <c r="X39" s="212">
        <f t="shared" si="6"/>
        <v>725584700</v>
      </c>
      <c r="Y39" s="215">
        <f t="shared" si="15"/>
        <v>782514030</v>
      </c>
      <c r="Z39" s="214">
        <f t="shared" si="15"/>
        <v>11911130760</v>
      </c>
      <c r="AA39" s="212">
        <f t="shared" si="7"/>
        <v>12693644790</v>
      </c>
      <c r="AB39" s="131">
        <f t="shared" si="8"/>
        <v>4.6651754464290471E-3</v>
      </c>
      <c r="AC39" s="131">
        <f t="shared" si="9"/>
        <v>1.4650164950771401E-2</v>
      </c>
      <c r="AD39" s="131">
        <f t="shared" si="10"/>
        <v>0.23065548535803954</v>
      </c>
      <c r="AE39" s="131">
        <f t="shared" si="11"/>
        <v>0.30725625023575281</v>
      </c>
      <c r="AF39" s="131">
        <f t="shared" si="12"/>
        <v>0.24755618279751784</v>
      </c>
      <c r="AG39" s="131">
        <f t="shared" si="13"/>
        <v>0.13805548358975311</v>
      </c>
      <c r="AH39" s="131">
        <f t="shared" si="14"/>
        <v>5.7161257621736239E-2</v>
      </c>
    </row>
    <row r="40" spans="2:34" ht="13.5" customHeight="1">
      <c r="B40" s="228">
        <v>35</v>
      </c>
      <c r="C40" s="50" t="s">
        <v>2</v>
      </c>
      <c r="D40" s="215">
        <v>0</v>
      </c>
      <c r="E40" s="216">
        <v>26739250</v>
      </c>
      <c r="F40" s="212">
        <f t="shared" si="0"/>
        <v>26739250</v>
      </c>
      <c r="G40" s="215">
        <v>6532530</v>
      </c>
      <c r="H40" s="216">
        <v>49420100</v>
      </c>
      <c r="I40" s="212">
        <f t="shared" si="1"/>
        <v>55952630</v>
      </c>
      <c r="J40" s="215">
        <v>660137750</v>
      </c>
      <c r="K40" s="216">
        <v>4412242490</v>
      </c>
      <c r="L40" s="212">
        <f t="shared" si="2"/>
        <v>5072380240</v>
      </c>
      <c r="M40" s="215">
        <v>590773280</v>
      </c>
      <c r="N40" s="216">
        <v>5870330450</v>
      </c>
      <c r="O40" s="212">
        <f t="shared" si="3"/>
        <v>6461103730</v>
      </c>
      <c r="P40" s="215">
        <v>202744160</v>
      </c>
      <c r="Q40" s="216">
        <v>5121977640</v>
      </c>
      <c r="R40" s="212">
        <f t="shared" si="4"/>
        <v>5324721800</v>
      </c>
      <c r="S40" s="215">
        <v>36351370</v>
      </c>
      <c r="T40" s="216">
        <v>2861789900</v>
      </c>
      <c r="U40" s="212">
        <f t="shared" si="5"/>
        <v>2898141270</v>
      </c>
      <c r="V40" s="215">
        <v>4004380</v>
      </c>
      <c r="W40" s="216">
        <v>954924940</v>
      </c>
      <c r="X40" s="212">
        <f t="shared" si="6"/>
        <v>958929320</v>
      </c>
      <c r="Y40" s="215">
        <f t="shared" si="15"/>
        <v>1500543470</v>
      </c>
      <c r="Z40" s="214">
        <f t="shared" si="15"/>
        <v>19297424770</v>
      </c>
      <c r="AA40" s="212">
        <f t="shared" si="7"/>
        <v>20797968240</v>
      </c>
      <c r="AB40" s="131">
        <f t="shared" si="8"/>
        <v>1.2856664502724521E-3</v>
      </c>
      <c r="AC40" s="131">
        <f t="shared" si="9"/>
        <v>2.6902930783588887E-3</v>
      </c>
      <c r="AD40" s="131">
        <f t="shared" si="10"/>
        <v>0.24388825780801365</v>
      </c>
      <c r="AE40" s="131">
        <f t="shared" si="11"/>
        <v>0.31066033255948466</v>
      </c>
      <c r="AF40" s="131">
        <f t="shared" si="12"/>
        <v>0.25602124873713145</v>
      </c>
      <c r="AG40" s="131">
        <f t="shared" si="13"/>
        <v>0.13934732645788481</v>
      </c>
      <c r="AH40" s="131">
        <f t="shared" si="14"/>
        <v>4.6106874908854074E-2</v>
      </c>
    </row>
    <row r="41" spans="2:34" ht="13.5" customHeight="1">
      <c r="B41" s="228">
        <v>36</v>
      </c>
      <c r="C41" s="50" t="s">
        <v>3</v>
      </c>
      <c r="D41" s="215">
        <v>8415930</v>
      </c>
      <c r="E41" s="216">
        <v>14370500</v>
      </c>
      <c r="F41" s="212">
        <f t="shared" si="0"/>
        <v>22786430</v>
      </c>
      <c r="G41" s="215">
        <v>0</v>
      </c>
      <c r="H41" s="216">
        <v>48581290</v>
      </c>
      <c r="I41" s="212">
        <f t="shared" si="1"/>
        <v>48581290</v>
      </c>
      <c r="J41" s="215">
        <v>226611540</v>
      </c>
      <c r="K41" s="216">
        <v>1174332310</v>
      </c>
      <c r="L41" s="212">
        <f t="shared" si="2"/>
        <v>1400943850</v>
      </c>
      <c r="M41" s="215">
        <v>148086350</v>
      </c>
      <c r="N41" s="216">
        <v>1563200860</v>
      </c>
      <c r="O41" s="212">
        <f t="shared" si="3"/>
        <v>1711287210</v>
      </c>
      <c r="P41" s="215">
        <v>99915900</v>
      </c>
      <c r="Q41" s="216">
        <v>1390133810</v>
      </c>
      <c r="R41" s="212">
        <f t="shared" si="4"/>
        <v>1490049710</v>
      </c>
      <c r="S41" s="215">
        <v>21909010</v>
      </c>
      <c r="T41" s="216">
        <v>837805990</v>
      </c>
      <c r="U41" s="212">
        <f t="shared" si="5"/>
        <v>859715000</v>
      </c>
      <c r="V41" s="215">
        <v>1883740</v>
      </c>
      <c r="W41" s="216">
        <v>337157090</v>
      </c>
      <c r="X41" s="212">
        <f t="shared" si="6"/>
        <v>339040830</v>
      </c>
      <c r="Y41" s="215">
        <f t="shared" si="15"/>
        <v>506822470</v>
      </c>
      <c r="Z41" s="214">
        <f t="shared" si="15"/>
        <v>5365581850</v>
      </c>
      <c r="AA41" s="212">
        <f t="shared" si="7"/>
        <v>5872404320</v>
      </c>
      <c r="AB41" s="131">
        <f t="shared" si="8"/>
        <v>3.8802556428880223E-3</v>
      </c>
      <c r="AC41" s="131">
        <f t="shared" si="9"/>
        <v>8.2728108203557749E-3</v>
      </c>
      <c r="AD41" s="131">
        <f t="shared" si="10"/>
        <v>0.23856392946730889</v>
      </c>
      <c r="AE41" s="131">
        <f t="shared" si="11"/>
        <v>0.29141168025024544</v>
      </c>
      <c r="AF41" s="131">
        <f t="shared" si="12"/>
        <v>0.25373758835461113</v>
      </c>
      <c r="AG41" s="131">
        <f t="shared" si="13"/>
        <v>0.1463991498460038</v>
      </c>
      <c r="AH41" s="131">
        <f t="shared" si="14"/>
        <v>5.7734585618586971E-2</v>
      </c>
    </row>
    <row r="42" spans="2:34" ht="13.5" customHeight="1">
      <c r="B42" s="228">
        <v>37</v>
      </c>
      <c r="C42" s="50" t="s">
        <v>4</v>
      </c>
      <c r="D42" s="215">
        <v>2005060</v>
      </c>
      <c r="E42" s="216">
        <v>4727190</v>
      </c>
      <c r="F42" s="212">
        <f t="shared" si="0"/>
        <v>6732250</v>
      </c>
      <c r="G42" s="215">
        <v>3244230</v>
      </c>
      <c r="H42" s="216">
        <v>79234870</v>
      </c>
      <c r="I42" s="212">
        <f t="shared" si="1"/>
        <v>82479100</v>
      </c>
      <c r="J42" s="215">
        <v>688308060</v>
      </c>
      <c r="K42" s="216">
        <v>3642963030</v>
      </c>
      <c r="L42" s="212">
        <f t="shared" si="2"/>
        <v>4331271090</v>
      </c>
      <c r="M42" s="215">
        <v>484325670</v>
      </c>
      <c r="N42" s="216">
        <v>4966210730</v>
      </c>
      <c r="O42" s="212">
        <f t="shared" si="3"/>
        <v>5450536400</v>
      </c>
      <c r="P42" s="215">
        <v>156434420</v>
      </c>
      <c r="Q42" s="216">
        <v>4743747890</v>
      </c>
      <c r="R42" s="212">
        <f t="shared" si="4"/>
        <v>4900182310</v>
      </c>
      <c r="S42" s="215">
        <v>41182140</v>
      </c>
      <c r="T42" s="216">
        <v>2461255420</v>
      </c>
      <c r="U42" s="212">
        <f t="shared" si="5"/>
        <v>2502437560</v>
      </c>
      <c r="V42" s="215">
        <v>5973530</v>
      </c>
      <c r="W42" s="216">
        <v>900861400</v>
      </c>
      <c r="X42" s="212">
        <f t="shared" si="6"/>
        <v>906834930</v>
      </c>
      <c r="Y42" s="215">
        <f t="shared" si="15"/>
        <v>1381473110</v>
      </c>
      <c r="Z42" s="214">
        <f t="shared" si="15"/>
        <v>16799000530</v>
      </c>
      <c r="AA42" s="212">
        <f t="shared" si="7"/>
        <v>18180473640</v>
      </c>
      <c r="AB42" s="131">
        <f t="shared" si="8"/>
        <v>3.7030113369477651E-4</v>
      </c>
      <c r="AC42" s="131">
        <f t="shared" si="9"/>
        <v>4.5366859870214033E-3</v>
      </c>
      <c r="AD42" s="131">
        <f t="shared" si="10"/>
        <v>0.23823752756751612</v>
      </c>
      <c r="AE42" s="131">
        <f t="shared" si="11"/>
        <v>0.2998016722737043</v>
      </c>
      <c r="AF42" s="131">
        <f t="shared" si="12"/>
        <v>0.26952995873654256</v>
      </c>
      <c r="AG42" s="131">
        <f t="shared" si="13"/>
        <v>0.13764424456435667</v>
      </c>
      <c r="AH42" s="131">
        <f t="shared" si="14"/>
        <v>4.9879609737164141E-2</v>
      </c>
    </row>
    <row r="43" spans="2:34" ht="13.5" customHeight="1">
      <c r="B43" s="228">
        <v>38</v>
      </c>
      <c r="C43" s="229" t="s">
        <v>46</v>
      </c>
      <c r="D43" s="215">
        <v>1705930</v>
      </c>
      <c r="E43" s="216">
        <v>17770360</v>
      </c>
      <c r="F43" s="212">
        <f t="shared" si="0"/>
        <v>19476290</v>
      </c>
      <c r="G43" s="215">
        <v>2260440</v>
      </c>
      <c r="H43" s="216">
        <v>29402670</v>
      </c>
      <c r="I43" s="212">
        <f t="shared" si="1"/>
        <v>31663110</v>
      </c>
      <c r="J43" s="215">
        <v>80797690</v>
      </c>
      <c r="K43" s="216">
        <v>847696370</v>
      </c>
      <c r="L43" s="212">
        <f t="shared" si="2"/>
        <v>928494060</v>
      </c>
      <c r="M43" s="215">
        <v>101162280</v>
      </c>
      <c r="N43" s="216">
        <v>1140428370</v>
      </c>
      <c r="O43" s="212">
        <f t="shared" si="3"/>
        <v>1241590650</v>
      </c>
      <c r="P43" s="215">
        <v>27591380</v>
      </c>
      <c r="Q43" s="216">
        <v>969126570</v>
      </c>
      <c r="R43" s="212">
        <f t="shared" si="4"/>
        <v>996717950</v>
      </c>
      <c r="S43" s="215">
        <v>13465140</v>
      </c>
      <c r="T43" s="216">
        <v>528592290</v>
      </c>
      <c r="U43" s="212">
        <f t="shared" si="5"/>
        <v>542057430</v>
      </c>
      <c r="V43" s="215">
        <v>1580370</v>
      </c>
      <c r="W43" s="216">
        <v>176298980</v>
      </c>
      <c r="X43" s="212">
        <f t="shared" si="6"/>
        <v>177879350</v>
      </c>
      <c r="Y43" s="215">
        <f t="shared" si="15"/>
        <v>228563230</v>
      </c>
      <c r="Z43" s="214">
        <f t="shared" si="15"/>
        <v>3709315610</v>
      </c>
      <c r="AA43" s="212">
        <f t="shared" si="7"/>
        <v>3937878840</v>
      </c>
      <c r="AB43" s="131">
        <f t="shared" si="8"/>
        <v>4.9458835051410573E-3</v>
      </c>
      <c r="AC43" s="131">
        <f t="shared" si="9"/>
        <v>8.0406511440560217E-3</v>
      </c>
      <c r="AD43" s="131">
        <f t="shared" si="10"/>
        <v>0.23578532954558856</v>
      </c>
      <c r="AE43" s="131">
        <f t="shared" si="11"/>
        <v>0.31529427401072602</v>
      </c>
      <c r="AF43" s="131">
        <f t="shared" si="12"/>
        <v>0.25311036486841226</v>
      </c>
      <c r="AG43" s="131">
        <f t="shared" si="13"/>
        <v>0.13765213507686286</v>
      </c>
      <c r="AH43" s="131">
        <f t="shared" si="14"/>
        <v>4.5171361849213221E-2</v>
      </c>
    </row>
    <row r="44" spans="2:34" ht="13.5" customHeight="1">
      <c r="B44" s="228">
        <v>39</v>
      </c>
      <c r="C44" s="229" t="s">
        <v>9</v>
      </c>
      <c r="D44" s="215">
        <v>0</v>
      </c>
      <c r="E44" s="216">
        <v>9478150</v>
      </c>
      <c r="F44" s="212">
        <f t="shared" si="0"/>
        <v>9478150</v>
      </c>
      <c r="G44" s="215">
        <v>4935190</v>
      </c>
      <c r="H44" s="216">
        <v>122519190</v>
      </c>
      <c r="I44" s="212">
        <f t="shared" si="1"/>
        <v>127454380</v>
      </c>
      <c r="J44" s="215">
        <v>596125210</v>
      </c>
      <c r="K44" s="216">
        <v>4772027780</v>
      </c>
      <c r="L44" s="212">
        <f t="shared" si="2"/>
        <v>5368152990</v>
      </c>
      <c r="M44" s="215">
        <v>638276470</v>
      </c>
      <c r="N44" s="216">
        <v>5905110970</v>
      </c>
      <c r="O44" s="212">
        <f t="shared" si="3"/>
        <v>6543387440</v>
      </c>
      <c r="P44" s="215">
        <v>262423690</v>
      </c>
      <c r="Q44" s="216">
        <v>5054796780</v>
      </c>
      <c r="R44" s="212">
        <f t="shared" si="4"/>
        <v>5317220470</v>
      </c>
      <c r="S44" s="215">
        <v>43965460</v>
      </c>
      <c r="T44" s="216">
        <v>2822087990</v>
      </c>
      <c r="U44" s="212">
        <f t="shared" si="5"/>
        <v>2866053450</v>
      </c>
      <c r="V44" s="215">
        <v>3670780</v>
      </c>
      <c r="W44" s="216">
        <v>1061121530</v>
      </c>
      <c r="X44" s="212">
        <f t="shared" si="6"/>
        <v>1064792310</v>
      </c>
      <c r="Y44" s="215">
        <f t="shared" si="15"/>
        <v>1549396800</v>
      </c>
      <c r="Z44" s="214">
        <f t="shared" si="15"/>
        <v>19747142390</v>
      </c>
      <c r="AA44" s="212">
        <f t="shared" si="7"/>
        <v>21296539190</v>
      </c>
      <c r="AB44" s="131">
        <f t="shared" si="8"/>
        <v>4.4505588046204987E-4</v>
      </c>
      <c r="AC44" s="131">
        <f t="shared" si="9"/>
        <v>5.9847461065339414E-3</v>
      </c>
      <c r="AD44" s="131">
        <f t="shared" si="10"/>
        <v>0.25206691763893119</v>
      </c>
      <c r="AE44" s="131">
        <f t="shared" si="11"/>
        <v>0.30725121023760105</v>
      </c>
      <c r="AF44" s="131">
        <f t="shared" si="12"/>
        <v>0.24967533093342947</v>
      </c>
      <c r="AG44" s="131">
        <f t="shared" si="13"/>
        <v>0.13457836620448563</v>
      </c>
      <c r="AH44" s="131">
        <f t="shared" si="14"/>
        <v>4.9998372998556674E-2</v>
      </c>
    </row>
    <row r="45" spans="2:34" ht="13.5" customHeight="1">
      <c r="B45" s="228">
        <v>40</v>
      </c>
      <c r="C45" s="229" t="s">
        <v>47</v>
      </c>
      <c r="D45" s="215">
        <v>9863810</v>
      </c>
      <c r="E45" s="216">
        <v>39318640</v>
      </c>
      <c r="F45" s="212">
        <f t="shared" si="0"/>
        <v>49182450</v>
      </c>
      <c r="G45" s="215">
        <v>4122700</v>
      </c>
      <c r="H45" s="216">
        <v>67429580</v>
      </c>
      <c r="I45" s="212">
        <f t="shared" si="1"/>
        <v>71552280</v>
      </c>
      <c r="J45" s="215">
        <v>123330360</v>
      </c>
      <c r="K45" s="216">
        <v>1105833290</v>
      </c>
      <c r="L45" s="212">
        <f t="shared" si="2"/>
        <v>1229163650</v>
      </c>
      <c r="M45" s="215">
        <v>171568060</v>
      </c>
      <c r="N45" s="216">
        <v>1479830820</v>
      </c>
      <c r="O45" s="212">
        <f t="shared" si="3"/>
        <v>1651398880</v>
      </c>
      <c r="P45" s="215">
        <v>44788820</v>
      </c>
      <c r="Q45" s="216">
        <v>1272726610</v>
      </c>
      <c r="R45" s="212">
        <f t="shared" si="4"/>
        <v>1317515430</v>
      </c>
      <c r="S45" s="215">
        <v>1953460</v>
      </c>
      <c r="T45" s="216">
        <v>682012990</v>
      </c>
      <c r="U45" s="212">
        <f t="shared" si="5"/>
        <v>683966450</v>
      </c>
      <c r="V45" s="215">
        <v>7076000</v>
      </c>
      <c r="W45" s="216">
        <v>232174040</v>
      </c>
      <c r="X45" s="212">
        <f t="shared" si="6"/>
        <v>239250040</v>
      </c>
      <c r="Y45" s="215">
        <f t="shared" si="15"/>
        <v>362703210</v>
      </c>
      <c r="Z45" s="214">
        <f t="shared" si="15"/>
        <v>4879325970</v>
      </c>
      <c r="AA45" s="212">
        <f t="shared" si="7"/>
        <v>5242029180</v>
      </c>
      <c r="AB45" s="131">
        <f t="shared" si="8"/>
        <v>9.3823304508961168E-3</v>
      </c>
      <c r="AC45" s="131">
        <f t="shared" si="9"/>
        <v>1.3649729435500777E-2</v>
      </c>
      <c r="AD45" s="131">
        <f t="shared" si="10"/>
        <v>0.23448241278199067</v>
      </c>
      <c r="AE45" s="131">
        <f t="shared" si="11"/>
        <v>0.3150304630696466</v>
      </c>
      <c r="AF45" s="131">
        <f t="shared" si="12"/>
        <v>0.25133691262664815</v>
      </c>
      <c r="AG45" s="131">
        <f t="shared" si="13"/>
        <v>0.1304774213408709</v>
      </c>
      <c r="AH45" s="131">
        <f t="shared" si="14"/>
        <v>4.5640730294446777E-2</v>
      </c>
    </row>
    <row r="46" spans="2:34" ht="13.5" customHeight="1">
      <c r="B46" s="228">
        <v>41</v>
      </c>
      <c r="C46" s="229" t="s">
        <v>14</v>
      </c>
      <c r="D46" s="215">
        <v>4978760</v>
      </c>
      <c r="E46" s="216">
        <v>9535830</v>
      </c>
      <c r="F46" s="212">
        <f t="shared" si="0"/>
        <v>14514590</v>
      </c>
      <c r="G46" s="215">
        <v>9899440</v>
      </c>
      <c r="H46" s="216">
        <v>87678260</v>
      </c>
      <c r="I46" s="212">
        <f t="shared" si="1"/>
        <v>97577700</v>
      </c>
      <c r="J46" s="215">
        <v>365461940</v>
      </c>
      <c r="K46" s="216">
        <v>1981888220</v>
      </c>
      <c r="L46" s="212">
        <f t="shared" si="2"/>
        <v>2347350160</v>
      </c>
      <c r="M46" s="215">
        <v>301689210</v>
      </c>
      <c r="N46" s="216">
        <v>2499388680</v>
      </c>
      <c r="O46" s="212">
        <f t="shared" si="3"/>
        <v>2801077890</v>
      </c>
      <c r="P46" s="215">
        <v>124928210</v>
      </c>
      <c r="Q46" s="216">
        <v>1978363580</v>
      </c>
      <c r="R46" s="212">
        <f t="shared" si="4"/>
        <v>2103291790</v>
      </c>
      <c r="S46" s="215">
        <v>14294830</v>
      </c>
      <c r="T46" s="216">
        <v>816362520</v>
      </c>
      <c r="U46" s="212">
        <f t="shared" si="5"/>
        <v>830657350</v>
      </c>
      <c r="V46" s="215">
        <v>6368740</v>
      </c>
      <c r="W46" s="216">
        <v>343823660</v>
      </c>
      <c r="X46" s="212">
        <f t="shared" si="6"/>
        <v>350192400</v>
      </c>
      <c r="Y46" s="215">
        <f t="shared" si="15"/>
        <v>827621130</v>
      </c>
      <c r="Z46" s="214">
        <f t="shared" si="15"/>
        <v>7717040750</v>
      </c>
      <c r="AA46" s="212">
        <f t="shared" si="7"/>
        <v>8544661880</v>
      </c>
      <c r="AB46" s="131">
        <f t="shared" si="8"/>
        <v>1.6986734178415495E-3</v>
      </c>
      <c r="AC46" s="131">
        <f t="shared" si="9"/>
        <v>1.1419726300509856E-2</v>
      </c>
      <c r="AD46" s="131">
        <f t="shared" si="10"/>
        <v>0.27471539458972716</v>
      </c>
      <c r="AE46" s="131">
        <f t="shared" si="11"/>
        <v>0.32781611833656316</v>
      </c>
      <c r="AF46" s="131">
        <f t="shared" si="12"/>
        <v>0.2461527231315091</v>
      </c>
      <c r="AG46" s="131">
        <f t="shared" si="13"/>
        <v>9.7213600920157184E-2</v>
      </c>
      <c r="AH46" s="131">
        <f t="shared" si="14"/>
        <v>4.0983763303692015E-2</v>
      </c>
    </row>
    <row r="47" spans="2:34" ht="13.5" customHeight="1">
      <c r="B47" s="228">
        <v>42</v>
      </c>
      <c r="C47" s="229" t="s">
        <v>15</v>
      </c>
      <c r="D47" s="215">
        <v>4469500</v>
      </c>
      <c r="E47" s="216">
        <v>72183030</v>
      </c>
      <c r="F47" s="212">
        <f t="shared" si="0"/>
        <v>76652530</v>
      </c>
      <c r="G47" s="215">
        <v>36501340</v>
      </c>
      <c r="H47" s="216">
        <v>264886500</v>
      </c>
      <c r="I47" s="212">
        <f t="shared" si="1"/>
        <v>301387840</v>
      </c>
      <c r="J47" s="215">
        <v>818710010</v>
      </c>
      <c r="K47" s="216">
        <v>4748275270</v>
      </c>
      <c r="L47" s="212">
        <f t="shared" si="2"/>
        <v>5566985280</v>
      </c>
      <c r="M47" s="215">
        <v>723513700</v>
      </c>
      <c r="N47" s="216">
        <v>6017579390</v>
      </c>
      <c r="O47" s="212">
        <f t="shared" si="3"/>
        <v>6741093090</v>
      </c>
      <c r="P47" s="215">
        <v>346474450</v>
      </c>
      <c r="Q47" s="216">
        <v>4993116170</v>
      </c>
      <c r="R47" s="212">
        <f t="shared" si="4"/>
        <v>5339590620</v>
      </c>
      <c r="S47" s="215">
        <v>26719090</v>
      </c>
      <c r="T47" s="216">
        <v>2401514690</v>
      </c>
      <c r="U47" s="212">
        <f t="shared" si="5"/>
        <v>2428233780</v>
      </c>
      <c r="V47" s="215">
        <v>1749370</v>
      </c>
      <c r="W47" s="216">
        <v>977494450</v>
      </c>
      <c r="X47" s="212">
        <f t="shared" si="6"/>
        <v>979243820</v>
      </c>
      <c r="Y47" s="215">
        <f t="shared" si="15"/>
        <v>1958137460</v>
      </c>
      <c r="Z47" s="214">
        <f t="shared" si="15"/>
        <v>19475049500</v>
      </c>
      <c r="AA47" s="212">
        <f t="shared" si="7"/>
        <v>21433186960</v>
      </c>
      <c r="AB47" s="131">
        <f t="shared" si="8"/>
        <v>3.5763477518790795E-3</v>
      </c>
      <c r="AC47" s="131">
        <f t="shared" si="9"/>
        <v>1.4061737088491295E-2</v>
      </c>
      <c r="AD47" s="131">
        <f t="shared" si="10"/>
        <v>0.25973670133095317</v>
      </c>
      <c r="AE47" s="131">
        <f t="shared" si="11"/>
        <v>0.31451660000823323</v>
      </c>
      <c r="AF47" s="131">
        <f t="shared" si="12"/>
        <v>0.24912723571931181</v>
      </c>
      <c r="AG47" s="131">
        <f t="shared" si="13"/>
        <v>0.11329317401708514</v>
      </c>
      <c r="AH47" s="131">
        <f t="shared" si="14"/>
        <v>4.5688204084046308E-2</v>
      </c>
    </row>
    <row r="48" spans="2:34" ht="13.5" customHeight="1">
      <c r="B48" s="228">
        <v>43</v>
      </c>
      <c r="C48" s="229" t="s">
        <v>10</v>
      </c>
      <c r="D48" s="215">
        <v>5821850</v>
      </c>
      <c r="E48" s="216">
        <v>24048310</v>
      </c>
      <c r="F48" s="212">
        <f t="shared" si="0"/>
        <v>29870160</v>
      </c>
      <c r="G48" s="215">
        <v>6182360</v>
      </c>
      <c r="H48" s="216">
        <v>98286900</v>
      </c>
      <c r="I48" s="212">
        <f t="shared" si="1"/>
        <v>104469260</v>
      </c>
      <c r="J48" s="215">
        <v>417890220</v>
      </c>
      <c r="K48" s="216">
        <v>3162954650</v>
      </c>
      <c r="L48" s="212">
        <f t="shared" si="2"/>
        <v>3580844870</v>
      </c>
      <c r="M48" s="215">
        <v>426673530</v>
      </c>
      <c r="N48" s="216">
        <v>4037036630</v>
      </c>
      <c r="O48" s="212">
        <f t="shared" si="3"/>
        <v>4463710160</v>
      </c>
      <c r="P48" s="215">
        <v>118240890</v>
      </c>
      <c r="Q48" s="216">
        <v>3447727800</v>
      </c>
      <c r="R48" s="212">
        <f t="shared" si="4"/>
        <v>3565968690</v>
      </c>
      <c r="S48" s="215">
        <v>33286350</v>
      </c>
      <c r="T48" s="216">
        <v>2048959950</v>
      </c>
      <c r="U48" s="212">
        <f t="shared" si="5"/>
        <v>2082246300</v>
      </c>
      <c r="V48" s="215">
        <v>3622470</v>
      </c>
      <c r="W48" s="216">
        <v>871881010</v>
      </c>
      <c r="X48" s="212">
        <f t="shared" si="6"/>
        <v>875503480</v>
      </c>
      <c r="Y48" s="215">
        <f t="shared" si="15"/>
        <v>1011717670</v>
      </c>
      <c r="Z48" s="214">
        <f t="shared" si="15"/>
        <v>13690895250</v>
      </c>
      <c r="AA48" s="212">
        <f t="shared" si="7"/>
        <v>14702612920</v>
      </c>
      <c r="AB48" s="131">
        <f t="shared" si="8"/>
        <v>2.0316225532515755E-3</v>
      </c>
      <c r="AC48" s="131">
        <f t="shared" si="9"/>
        <v>7.1054893826314513E-3</v>
      </c>
      <c r="AD48" s="131">
        <f t="shared" si="10"/>
        <v>0.24355159790195988</v>
      </c>
      <c r="AE48" s="131">
        <f t="shared" si="11"/>
        <v>0.30359978762196782</v>
      </c>
      <c r="AF48" s="131">
        <f t="shared" si="12"/>
        <v>0.24253979271597392</v>
      </c>
      <c r="AG48" s="131">
        <f t="shared" si="13"/>
        <v>0.14162423450375378</v>
      </c>
      <c r="AH48" s="131">
        <f t="shared" si="14"/>
        <v>5.9547475320461611E-2</v>
      </c>
    </row>
    <row r="49" spans="2:34" ht="13.5" customHeight="1">
      <c r="B49" s="228">
        <v>44</v>
      </c>
      <c r="C49" s="229" t="s">
        <v>22</v>
      </c>
      <c r="D49" s="215">
        <v>1287470</v>
      </c>
      <c r="E49" s="216">
        <v>30500550</v>
      </c>
      <c r="F49" s="212">
        <f t="shared" si="0"/>
        <v>31788020</v>
      </c>
      <c r="G49" s="215">
        <v>9738840</v>
      </c>
      <c r="H49" s="216">
        <v>61834480</v>
      </c>
      <c r="I49" s="212">
        <f t="shared" si="1"/>
        <v>71573320</v>
      </c>
      <c r="J49" s="215">
        <v>397051210</v>
      </c>
      <c r="K49" s="216">
        <v>3366369380</v>
      </c>
      <c r="L49" s="212">
        <f t="shared" si="2"/>
        <v>3763420590</v>
      </c>
      <c r="M49" s="215">
        <v>357560020</v>
      </c>
      <c r="N49" s="216">
        <v>4084424190</v>
      </c>
      <c r="O49" s="212">
        <f t="shared" si="3"/>
        <v>4441984210</v>
      </c>
      <c r="P49" s="215">
        <v>147220890</v>
      </c>
      <c r="Q49" s="216">
        <v>3134588490</v>
      </c>
      <c r="R49" s="212">
        <f t="shared" si="4"/>
        <v>3281809380</v>
      </c>
      <c r="S49" s="215">
        <v>38630320</v>
      </c>
      <c r="T49" s="216">
        <v>1501223590</v>
      </c>
      <c r="U49" s="212">
        <f t="shared" si="5"/>
        <v>1539853910</v>
      </c>
      <c r="V49" s="215">
        <v>8041110</v>
      </c>
      <c r="W49" s="216">
        <v>511177270</v>
      </c>
      <c r="X49" s="212">
        <f t="shared" si="6"/>
        <v>519218380</v>
      </c>
      <c r="Y49" s="215">
        <f t="shared" si="15"/>
        <v>959529860</v>
      </c>
      <c r="Z49" s="214">
        <f t="shared" si="15"/>
        <v>12690117950</v>
      </c>
      <c r="AA49" s="212">
        <f t="shared" si="7"/>
        <v>13649647810</v>
      </c>
      <c r="AB49" s="131">
        <f t="shared" si="8"/>
        <v>2.3288527618061669E-3</v>
      </c>
      <c r="AC49" s="131">
        <f t="shared" si="9"/>
        <v>5.2436019592801498E-3</v>
      </c>
      <c r="AD49" s="131">
        <f t="shared" si="10"/>
        <v>0.27571558199786256</v>
      </c>
      <c r="AE49" s="131">
        <f t="shared" si="11"/>
        <v>0.32542848517642448</v>
      </c>
      <c r="AF49" s="131">
        <f t="shared" si="12"/>
        <v>0.24043179909709333</v>
      </c>
      <c r="AG49" s="131">
        <f t="shared" si="13"/>
        <v>0.11281272098990516</v>
      </c>
      <c r="AH49" s="131">
        <f t="shared" si="14"/>
        <v>3.8038958017628147E-2</v>
      </c>
    </row>
    <row r="50" spans="2:34" ht="13.5" customHeight="1">
      <c r="B50" s="228">
        <v>45</v>
      </c>
      <c r="C50" s="229" t="s">
        <v>48</v>
      </c>
      <c r="D50" s="215">
        <v>7352530</v>
      </c>
      <c r="E50" s="216">
        <v>20944680</v>
      </c>
      <c r="F50" s="212">
        <f t="shared" si="0"/>
        <v>28297210</v>
      </c>
      <c r="G50" s="215">
        <v>4482060</v>
      </c>
      <c r="H50" s="216">
        <v>105051110</v>
      </c>
      <c r="I50" s="212">
        <f t="shared" si="1"/>
        <v>109533170</v>
      </c>
      <c r="J50" s="215">
        <v>77282730</v>
      </c>
      <c r="K50" s="216">
        <v>1302220750</v>
      </c>
      <c r="L50" s="212">
        <f t="shared" si="2"/>
        <v>1379503480</v>
      </c>
      <c r="M50" s="215">
        <v>134041240</v>
      </c>
      <c r="N50" s="216">
        <v>1630332640</v>
      </c>
      <c r="O50" s="212">
        <f t="shared" si="3"/>
        <v>1764373880</v>
      </c>
      <c r="P50" s="215">
        <v>41997090</v>
      </c>
      <c r="Q50" s="216">
        <v>1309046980</v>
      </c>
      <c r="R50" s="212">
        <f t="shared" si="4"/>
        <v>1351044070</v>
      </c>
      <c r="S50" s="215">
        <v>21222200</v>
      </c>
      <c r="T50" s="216">
        <v>639203990</v>
      </c>
      <c r="U50" s="212">
        <f t="shared" si="5"/>
        <v>660426190</v>
      </c>
      <c r="V50" s="215">
        <v>514200</v>
      </c>
      <c r="W50" s="216">
        <v>250849570</v>
      </c>
      <c r="X50" s="212">
        <f t="shared" si="6"/>
        <v>251363770</v>
      </c>
      <c r="Y50" s="215">
        <f t="shared" si="15"/>
        <v>286892050</v>
      </c>
      <c r="Z50" s="214">
        <f t="shared" si="15"/>
        <v>5257649720</v>
      </c>
      <c r="AA50" s="212">
        <f t="shared" si="7"/>
        <v>5544541770</v>
      </c>
      <c r="AB50" s="131">
        <f t="shared" si="8"/>
        <v>5.103615623045437E-3</v>
      </c>
      <c r="AC50" s="131">
        <f t="shared" si="9"/>
        <v>1.9755134787270257E-2</v>
      </c>
      <c r="AD50" s="131">
        <f t="shared" si="10"/>
        <v>0.24880387545533814</v>
      </c>
      <c r="AE50" s="131">
        <f t="shared" si="11"/>
        <v>0.31821815998330916</v>
      </c>
      <c r="AF50" s="131">
        <f t="shared" si="12"/>
        <v>0.24367100583679072</v>
      </c>
      <c r="AG50" s="131">
        <f t="shared" si="13"/>
        <v>0.11911285321600165</v>
      </c>
      <c r="AH50" s="131">
        <f t="shared" si="14"/>
        <v>4.5335355098244663E-2</v>
      </c>
    </row>
    <row r="51" spans="2:34" ht="13.5" customHeight="1">
      <c r="B51" s="228">
        <v>46</v>
      </c>
      <c r="C51" s="229" t="s">
        <v>26</v>
      </c>
      <c r="D51" s="215">
        <v>0</v>
      </c>
      <c r="E51" s="216">
        <v>44059940</v>
      </c>
      <c r="F51" s="212">
        <f t="shared" si="0"/>
        <v>44059940</v>
      </c>
      <c r="G51" s="215">
        <v>16163950</v>
      </c>
      <c r="H51" s="216">
        <v>122422910</v>
      </c>
      <c r="I51" s="212">
        <f t="shared" si="1"/>
        <v>138586860</v>
      </c>
      <c r="J51" s="215">
        <v>244001430</v>
      </c>
      <c r="K51" s="216">
        <v>1458339950</v>
      </c>
      <c r="L51" s="212">
        <f t="shared" si="2"/>
        <v>1702341380</v>
      </c>
      <c r="M51" s="215">
        <v>109927830</v>
      </c>
      <c r="N51" s="216">
        <v>1718292880</v>
      </c>
      <c r="O51" s="212">
        <f t="shared" si="3"/>
        <v>1828220710</v>
      </c>
      <c r="P51" s="215">
        <v>136298260</v>
      </c>
      <c r="Q51" s="216">
        <v>1512799000</v>
      </c>
      <c r="R51" s="212">
        <f t="shared" si="4"/>
        <v>1649097260</v>
      </c>
      <c r="S51" s="215">
        <v>7240530</v>
      </c>
      <c r="T51" s="216">
        <v>865950790</v>
      </c>
      <c r="U51" s="212">
        <f t="shared" si="5"/>
        <v>873191320</v>
      </c>
      <c r="V51" s="215">
        <v>3868510</v>
      </c>
      <c r="W51" s="216">
        <v>345772200</v>
      </c>
      <c r="X51" s="212">
        <f t="shared" si="6"/>
        <v>349640710</v>
      </c>
      <c r="Y51" s="215">
        <f t="shared" si="15"/>
        <v>517500510</v>
      </c>
      <c r="Z51" s="214">
        <f t="shared" si="15"/>
        <v>6067637670</v>
      </c>
      <c r="AA51" s="212">
        <f t="shared" si="7"/>
        <v>6585138180</v>
      </c>
      <c r="AB51" s="131">
        <f t="shared" si="8"/>
        <v>6.6908148007913176E-3</v>
      </c>
      <c r="AC51" s="131">
        <f t="shared" si="9"/>
        <v>2.104539892889537E-2</v>
      </c>
      <c r="AD51" s="131">
        <f t="shared" si="10"/>
        <v>0.25851262850797158</v>
      </c>
      <c r="AE51" s="131">
        <f t="shared" si="11"/>
        <v>0.27762829875803763</v>
      </c>
      <c r="AF51" s="131">
        <f t="shared" si="12"/>
        <v>0.25042713074853046</v>
      </c>
      <c r="AG51" s="131">
        <f t="shared" si="13"/>
        <v>0.13260030330904918</v>
      </c>
      <c r="AH51" s="131">
        <f t="shared" si="14"/>
        <v>5.3095424946724507E-2</v>
      </c>
    </row>
    <row r="52" spans="2:34" ht="13.5" customHeight="1">
      <c r="B52" s="228">
        <v>47</v>
      </c>
      <c r="C52" s="229" t="s">
        <v>16</v>
      </c>
      <c r="D52" s="215">
        <v>21578860</v>
      </c>
      <c r="E52" s="216">
        <v>12536360</v>
      </c>
      <c r="F52" s="212">
        <f t="shared" si="0"/>
        <v>34115220</v>
      </c>
      <c r="G52" s="215">
        <v>28688460</v>
      </c>
      <c r="H52" s="216">
        <v>203311520</v>
      </c>
      <c r="I52" s="212">
        <f t="shared" si="1"/>
        <v>231999980</v>
      </c>
      <c r="J52" s="215">
        <v>558546790</v>
      </c>
      <c r="K52" s="216">
        <v>3334627110</v>
      </c>
      <c r="L52" s="212">
        <f t="shared" si="2"/>
        <v>3893173900</v>
      </c>
      <c r="M52" s="215">
        <v>377840640</v>
      </c>
      <c r="N52" s="216">
        <v>4027055530</v>
      </c>
      <c r="O52" s="212">
        <f t="shared" si="3"/>
        <v>4404896170</v>
      </c>
      <c r="P52" s="215">
        <v>177181180</v>
      </c>
      <c r="Q52" s="216">
        <v>2912846730</v>
      </c>
      <c r="R52" s="212">
        <f t="shared" si="4"/>
        <v>3090027910</v>
      </c>
      <c r="S52" s="215">
        <v>16614460</v>
      </c>
      <c r="T52" s="216">
        <v>1487394400</v>
      </c>
      <c r="U52" s="212">
        <f t="shared" si="5"/>
        <v>1504008860</v>
      </c>
      <c r="V52" s="215">
        <v>2956640</v>
      </c>
      <c r="W52" s="216">
        <v>514951360</v>
      </c>
      <c r="X52" s="212">
        <f t="shared" si="6"/>
        <v>517908000</v>
      </c>
      <c r="Y52" s="215">
        <f t="shared" si="15"/>
        <v>1183407030</v>
      </c>
      <c r="Z52" s="214">
        <f t="shared" si="15"/>
        <v>12492723010</v>
      </c>
      <c r="AA52" s="212">
        <f t="shared" si="7"/>
        <v>13676130040</v>
      </c>
      <c r="AB52" s="131">
        <f t="shared" si="8"/>
        <v>2.4945083075562798E-3</v>
      </c>
      <c r="AC52" s="131">
        <f t="shared" si="9"/>
        <v>1.6963861803115758E-2</v>
      </c>
      <c r="AD52" s="131">
        <f t="shared" si="10"/>
        <v>0.28466926598483849</v>
      </c>
      <c r="AE52" s="131">
        <f t="shared" si="11"/>
        <v>0.32208644968397798</v>
      </c>
      <c r="AF52" s="131">
        <f t="shared" si="12"/>
        <v>0.22594315065462772</v>
      </c>
      <c r="AG52" s="131">
        <f t="shared" si="13"/>
        <v>0.10997327866882435</v>
      </c>
      <c r="AH52" s="131">
        <f t="shared" si="14"/>
        <v>3.7869484897059373E-2</v>
      </c>
    </row>
    <row r="53" spans="2:34" ht="13.5" customHeight="1">
      <c r="B53" s="228">
        <v>48</v>
      </c>
      <c r="C53" s="229" t="s">
        <v>27</v>
      </c>
      <c r="D53" s="215">
        <v>1916050</v>
      </c>
      <c r="E53" s="216">
        <v>0</v>
      </c>
      <c r="F53" s="212">
        <f t="shared" si="0"/>
        <v>1916050</v>
      </c>
      <c r="G53" s="215">
        <v>1547930</v>
      </c>
      <c r="H53" s="216">
        <v>26454310</v>
      </c>
      <c r="I53" s="212">
        <f t="shared" si="1"/>
        <v>28002240</v>
      </c>
      <c r="J53" s="215">
        <v>345433620</v>
      </c>
      <c r="K53" s="216">
        <v>1457691520</v>
      </c>
      <c r="L53" s="212">
        <f t="shared" si="2"/>
        <v>1803125140</v>
      </c>
      <c r="M53" s="215">
        <v>285631980</v>
      </c>
      <c r="N53" s="216">
        <v>1860851870</v>
      </c>
      <c r="O53" s="212">
        <f t="shared" si="3"/>
        <v>2146483850</v>
      </c>
      <c r="P53" s="215">
        <v>76962590</v>
      </c>
      <c r="Q53" s="216">
        <v>1629381570</v>
      </c>
      <c r="R53" s="212">
        <f t="shared" si="4"/>
        <v>1706344160</v>
      </c>
      <c r="S53" s="215">
        <v>18266260</v>
      </c>
      <c r="T53" s="216">
        <v>1039454230</v>
      </c>
      <c r="U53" s="212">
        <f t="shared" si="5"/>
        <v>1057720490</v>
      </c>
      <c r="V53" s="215">
        <v>0</v>
      </c>
      <c r="W53" s="216">
        <v>435062380</v>
      </c>
      <c r="X53" s="212">
        <f t="shared" si="6"/>
        <v>435062380</v>
      </c>
      <c r="Y53" s="215">
        <f t="shared" si="15"/>
        <v>729758430</v>
      </c>
      <c r="Z53" s="214">
        <f t="shared" si="15"/>
        <v>6448895880</v>
      </c>
      <c r="AA53" s="212">
        <f t="shared" si="7"/>
        <v>7178654310</v>
      </c>
      <c r="AB53" s="131">
        <f t="shared" si="8"/>
        <v>2.6690935616316088E-4</v>
      </c>
      <c r="AC53" s="131">
        <f t="shared" si="9"/>
        <v>3.9007645152925605E-3</v>
      </c>
      <c r="AD53" s="131">
        <f t="shared" si="10"/>
        <v>0.25117871151536197</v>
      </c>
      <c r="AE53" s="131">
        <f t="shared" si="11"/>
        <v>0.29900922335957975</v>
      </c>
      <c r="AF53" s="131">
        <f t="shared" si="12"/>
        <v>0.23769693960928451</v>
      </c>
      <c r="AG53" s="131">
        <f t="shared" si="13"/>
        <v>0.14734244669318811</v>
      </c>
      <c r="AH53" s="131">
        <f t="shared" si="14"/>
        <v>6.0605004951129901E-2</v>
      </c>
    </row>
    <row r="54" spans="2:34" ht="13.5" customHeight="1">
      <c r="B54" s="228">
        <v>49</v>
      </c>
      <c r="C54" s="229" t="s">
        <v>28</v>
      </c>
      <c r="D54" s="215">
        <v>0</v>
      </c>
      <c r="E54" s="216">
        <v>9444910</v>
      </c>
      <c r="F54" s="212">
        <f t="shared" si="0"/>
        <v>9444910</v>
      </c>
      <c r="G54" s="215">
        <v>16998330</v>
      </c>
      <c r="H54" s="216">
        <v>40834740</v>
      </c>
      <c r="I54" s="212">
        <f t="shared" si="1"/>
        <v>57833070</v>
      </c>
      <c r="J54" s="215">
        <v>198400940</v>
      </c>
      <c r="K54" s="216">
        <v>1600953680</v>
      </c>
      <c r="L54" s="212">
        <f t="shared" si="2"/>
        <v>1799354620</v>
      </c>
      <c r="M54" s="215">
        <v>169659070</v>
      </c>
      <c r="N54" s="216">
        <v>2236772000</v>
      </c>
      <c r="O54" s="212">
        <f t="shared" si="3"/>
        <v>2406431070</v>
      </c>
      <c r="P54" s="215">
        <v>44223880</v>
      </c>
      <c r="Q54" s="216">
        <v>1416784370</v>
      </c>
      <c r="R54" s="212">
        <f t="shared" si="4"/>
        <v>1461008250</v>
      </c>
      <c r="S54" s="215">
        <v>7652210</v>
      </c>
      <c r="T54" s="216">
        <v>676800280</v>
      </c>
      <c r="U54" s="212">
        <f t="shared" si="5"/>
        <v>684452490</v>
      </c>
      <c r="V54" s="215">
        <v>1176330</v>
      </c>
      <c r="W54" s="216">
        <v>273725270</v>
      </c>
      <c r="X54" s="212">
        <f t="shared" si="6"/>
        <v>274901600</v>
      </c>
      <c r="Y54" s="215">
        <f t="shared" si="15"/>
        <v>438110760</v>
      </c>
      <c r="Z54" s="214">
        <f t="shared" si="15"/>
        <v>6255315250</v>
      </c>
      <c r="AA54" s="212">
        <f t="shared" si="7"/>
        <v>6693426010</v>
      </c>
      <c r="AB54" s="131">
        <f t="shared" si="8"/>
        <v>1.4110725935999402E-3</v>
      </c>
      <c r="AC54" s="131">
        <f t="shared" si="9"/>
        <v>8.6402792700774177E-3</v>
      </c>
      <c r="AD54" s="131">
        <f t="shared" si="10"/>
        <v>0.26882415930373449</v>
      </c>
      <c r="AE54" s="131">
        <f t="shared" si="11"/>
        <v>0.35952157630558462</v>
      </c>
      <c r="AF54" s="131">
        <f t="shared" si="12"/>
        <v>0.21827510273770845</v>
      </c>
      <c r="AG54" s="131">
        <f t="shared" si="13"/>
        <v>0.10225742227932688</v>
      </c>
      <c r="AH54" s="131">
        <f t="shared" si="14"/>
        <v>4.1070387509968158E-2</v>
      </c>
    </row>
    <row r="55" spans="2:34" ht="13.5" customHeight="1">
      <c r="B55" s="228">
        <v>50</v>
      </c>
      <c r="C55" s="229" t="s">
        <v>17</v>
      </c>
      <c r="D55" s="215">
        <v>0</v>
      </c>
      <c r="E55" s="216">
        <v>23224420</v>
      </c>
      <c r="F55" s="212">
        <f t="shared" si="0"/>
        <v>23224420</v>
      </c>
      <c r="G55" s="215">
        <v>4294840</v>
      </c>
      <c r="H55" s="216">
        <v>95169180</v>
      </c>
      <c r="I55" s="212">
        <f t="shared" si="1"/>
        <v>99464020</v>
      </c>
      <c r="J55" s="215">
        <v>230363050</v>
      </c>
      <c r="K55" s="216">
        <v>1663212710</v>
      </c>
      <c r="L55" s="212">
        <f t="shared" si="2"/>
        <v>1893575760</v>
      </c>
      <c r="M55" s="215">
        <v>176832180</v>
      </c>
      <c r="N55" s="216">
        <v>2027577840</v>
      </c>
      <c r="O55" s="212">
        <f t="shared" si="3"/>
        <v>2204410020</v>
      </c>
      <c r="P55" s="215">
        <v>35101830</v>
      </c>
      <c r="Q55" s="216">
        <v>1415277460</v>
      </c>
      <c r="R55" s="212">
        <f t="shared" si="4"/>
        <v>1450379290</v>
      </c>
      <c r="S55" s="215">
        <v>4187730</v>
      </c>
      <c r="T55" s="216">
        <v>677505700</v>
      </c>
      <c r="U55" s="212">
        <f t="shared" si="5"/>
        <v>681693430</v>
      </c>
      <c r="V55" s="215">
        <v>0</v>
      </c>
      <c r="W55" s="216">
        <v>216926620</v>
      </c>
      <c r="X55" s="212">
        <f t="shared" si="6"/>
        <v>216926620</v>
      </c>
      <c r="Y55" s="215">
        <f t="shared" si="15"/>
        <v>450779630</v>
      </c>
      <c r="Z55" s="214">
        <f t="shared" si="15"/>
        <v>6118893930</v>
      </c>
      <c r="AA55" s="212">
        <f t="shared" si="7"/>
        <v>6569673560</v>
      </c>
      <c r="AB55" s="131">
        <f t="shared" si="8"/>
        <v>3.5350949766216389E-3</v>
      </c>
      <c r="AC55" s="131">
        <f t="shared" si="9"/>
        <v>1.5139872490102842E-2</v>
      </c>
      <c r="AD55" s="131">
        <f t="shared" si="10"/>
        <v>0.28822980970153411</v>
      </c>
      <c r="AE55" s="131">
        <f t="shared" si="11"/>
        <v>0.33554331122656267</v>
      </c>
      <c r="AF55" s="131">
        <f t="shared" si="12"/>
        <v>0.22076885202192603</v>
      </c>
      <c r="AG55" s="131">
        <f t="shared" si="13"/>
        <v>0.10376366858629731</v>
      </c>
      <c r="AH55" s="131">
        <f t="shared" si="14"/>
        <v>3.301939099695541E-2</v>
      </c>
    </row>
    <row r="56" spans="2:34" ht="13.5" customHeight="1">
      <c r="B56" s="228">
        <v>51</v>
      </c>
      <c r="C56" s="229" t="s">
        <v>49</v>
      </c>
      <c r="D56" s="215">
        <v>6793620</v>
      </c>
      <c r="E56" s="216">
        <v>19842260</v>
      </c>
      <c r="F56" s="212">
        <f t="shared" si="0"/>
        <v>26635880</v>
      </c>
      <c r="G56" s="215">
        <v>15533260</v>
      </c>
      <c r="H56" s="216">
        <v>117314120</v>
      </c>
      <c r="I56" s="212">
        <f t="shared" si="1"/>
        <v>132847380</v>
      </c>
      <c r="J56" s="215">
        <v>489411670</v>
      </c>
      <c r="K56" s="216">
        <v>2104423780</v>
      </c>
      <c r="L56" s="212">
        <f t="shared" si="2"/>
        <v>2593835450</v>
      </c>
      <c r="M56" s="215">
        <v>380002240</v>
      </c>
      <c r="N56" s="216">
        <v>2410404550</v>
      </c>
      <c r="O56" s="212">
        <f t="shared" si="3"/>
        <v>2790406790</v>
      </c>
      <c r="P56" s="215">
        <v>160920590</v>
      </c>
      <c r="Q56" s="216">
        <v>2155970730</v>
      </c>
      <c r="R56" s="212">
        <f t="shared" si="4"/>
        <v>2316891320</v>
      </c>
      <c r="S56" s="215">
        <v>16151870</v>
      </c>
      <c r="T56" s="216">
        <v>1363545220</v>
      </c>
      <c r="U56" s="212">
        <f t="shared" si="5"/>
        <v>1379697090</v>
      </c>
      <c r="V56" s="215">
        <v>1219840</v>
      </c>
      <c r="W56" s="216">
        <v>465805660</v>
      </c>
      <c r="X56" s="212">
        <f t="shared" si="6"/>
        <v>467025500</v>
      </c>
      <c r="Y56" s="215">
        <f t="shared" si="15"/>
        <v>1070033090</v>
      </c>
      <c r="Z56" s="214">
        <f t="shared" si="15"/>
        <v>8637306320</v>
      </c>
      <c r="AA56" s="212">
        <f t="shared" si="7"/>
        <v>9707339410</v>
      </c>
      <c r="AB56" s="131">
        <f t="shared" si="8"/>
        <v>2.743890872154021E-3</v>
      </c>
      <c r="AC56" s="131">
        <f t="shared" si="9"/>
        <v>1.3685251374145576E-2</v>
      </c>
      <c r="AD56" s="131">
        <f t="shared" si="10"/>
        <v>0.267203539553584</v>
      </c>
      <c r="AE56" s="131">
        <f t="shared" si="11"/>
        <v>0.28745330436529981</v>
      </c>
      <c r="AF56" s="131">
        <f t="shared" si="12"/>
        <v>0.23867418477335386</v>
      </c>
      <c r="AG56" s="131">
        <f t="shared" si="13"/>
        <v>0.14212927267987635</v>
      </c>
      <c r="AH56" s="131">
        <f t="shared" si="14"/>
        <v>4.8110556381586331E-2</v>
      </c>
    </row>
    <row r="57" spans="2:34" ht="13.5" customHeight="1">
      <c r="B57" s="228">
        <v>52</v>
      </c>
      <c r="C57" s="229" t="s">
        <v>5</v>
      </c>
      <c r="D57" s="215">
        <v>0</v>
      </c>
      <c r="E57" s="216">
        <v>1684000</v>
      </c>
      <c r="F57" s="212">
        <f t="shared" si="0"/>
        <v>1684000</v>
      </c>
      <c r="G57" s="215">
        <v>0</v>
      </c>
      <c r="H57" s="216">
        <v>7327970</v>
      </c>
      <c r="I57" s="212">
        <f t="shared" si="1"/>
        <v>7327970</v>
      </c>
      <c r="J57" s="215">
        <v>283194310</v>
      </c>
      <c r="K57" s="216">
        <v>1565961630</v>
      </c>
      <c r="L57" s="212">
        <f t="shared" si="2"/>
        <v>1849155940</v>
      </c>
      <c r="M57" s="215">
        <v>161352090</v>
      </c>
      <c r="N57" s="216">
        <v>1914032970</v>
      </c>
      <c r="O57" s="212">
        <f t="shared" si="3"/>
        <v>2075385060</v>
      </c>
      <c r="P57" s="215">
        <v>87065820</v>
      </c>
      <c r="Q57" s="216">
        <v>1639717430</v>
      </c>
      <c r="R57" s="212">
        <f t="shared" si="4"/>
        <v>1726783250</v>
      </c>
      <c r="S57" s="215">
        <v>14666130</v>
      </c>
      <c r="T57" s="216">
        <v>1154778530</v>
      </c>
      <c r="U57" s="212">
        <f t="shared" si="5"/>
        <v>1169444660</v>
      </c>
      <c r="V57" s="215">
        <v>3344560</v>
      </c>
      <c r="W57" s="216">
        <v>445993900</v>
      </c>
      <c r="X57" s="212">
        <f t="shared" si="6"/>
        <v>449338460</v>
      </c>
      <c r="Y57" s="215">
        <f t="shared" si="15"/>
        <v>549622910</v>
      </c>
      <c r="Z57" s="214">
        <f t="shared" si="15"/>
        <v>6729496430</v>
      </c>
      <c r="AA57" s="212">
        <f t="shared" si="7"/>
        <v>7279119340</v>
      </c>
      <c r="AB57" s="131">
        <f t="shared" si="8"/>
        <v>2.3134666727417605E-4</v>
      </c>
      <c r="AC57" s="131">
        <f t="shared" si="9"/>
        <v>1.0067110673308455E-3</v>
      </c>
      <c r="AD57" s="131">
        <f t="shared" si="10"/>
        <v>0.25403566745204648</v>
      </c>
      <c r="AE57" s="131">
        <f t="shared" si="11"/>
        <v>0.28511485566604272</v>
      </c>
      <c r="AF57" s="131">
        <f t="shared" si="12"/>
        <v>0.23722419833276151</v>
      </c>
      <c r="AG57" s="131">
        <f t="shared" si="13"/>
        <v>0.1606574374421508</v>
      </c>
      <c r="AH57" s="131">
        <f t="shared" si="14"/>
        <v>6.1729783372393508E-2</v>
      </c>
    </row>
    <row r="58" spans="2:34" ht="13.5" customHeight="1">
      <c r="B58" s="228">
        <v>53</v>
      </c>
      <c r="C58" s="229" t="s">
        <v>23</v>
      </c>
      <c r="D58" s="215">
        <v>8484790</v>
      </c>
      <c r="E58" s="216">
        <v>25017950</v>
      </c>
      <c r="F58" s="212">
        <f t="shared" si="0"/>
        <v>33502740</v>
      </c>
      <c r="G58" s="215">
        <v>1109540</v>
      </c>
      <c r="H58" s="216">
        <v>13167650</v>
      </c>
      <c r="I58" s="212">
        <f t="shared" si="1"/>
        <v>14277190</v>
      </c>
      <c r="J58" s="215">
        <v>85395350</v>
      </c>
      <c r="K58" s="216">
        <v>828338700</v>
      </c>
      <c r="L58" s="212">
        <f t="shared" si="2"/>
        <v>913734050</v>
      </c>
      <c r="M58" s="215">
        <v>111760040</v>
      </c>
      <c r="N58" s="216">
        <v>1076623870</v>
      </c>
      <c r="O58" s="212">
        <f t="shared" si="3"/>
        <v>1188383910</v>
      </c>
      <c r="P58" s="215">
        <v>35025160</v>
      </c>
      <c r="Q58" s="216">
        <v>822001160</v>
      </c>
      <c r="R58" s="212">
        <f t="shared" si="4"/>
        <v>857026320</v>
      </c>
      <c r="S58" s="215">
        <v>5909830</v>
      </c>
      <c r="T58" s="216">
        <v>328686900</v>
      </c>
      <c r="U58" s="212">
        <f t="shared" si="5"/>
        <v>334596730</v>
      </c>
      <c r="V58" s="215">
        <v>0</v>
      </c>
      <c r="W58" s="216">
        <v>140731120</v>
      </c>
      <c r="X58" s="212">
        <f t="shared" si="6"/>
        <v>140731120</v>
      </c>
      <c r="Y58" s="215">
        <f t="shared" si="15"/>
        <v>247684710</v>
      </c>
      <c r="Z58" s="214">
        <f t="shared" si="15"/>
        <v>3234567350</v>
      </c>
      <c r="AA58" s="212">
        <f t="shared" si="7"/>
        <v>3482252060</v>
      </c>
      <c r="AB58" s="131">
        <f t="shared" si="8"/>
        <v>9.620997969917203E-3</v>
      </c>
      <c r="AC58" s="131">
        <f t="shared" si="9"/>
        <v>4.0999875235912704E-3</v>
      </c>
      <c r="AD58" s="131">
        <f t="shared" si="10"/>
        <v>0.26239744689820071</v>
      </c>
      <c r="AE58" s="131">
        <f t="shared" si="11"/>
        <v>0.34126877937721717</v>
      </c>
      <c r="AF58" s="131">
        <f t="shared" si="12"/>
        <v>0.24611266078194236</v>
      </c>
      <c r="AG58" s="131">
        <f t="shared" si="13"/>
        <v>9.6086303988000221E-2</v>
      </c>
      <c r="AH58" s="131">
        <f t="shared" si="14"/>
        <v>4.0413823461131072E-2</v>
      </c>
    </row>
    <row r="59" spans="2:34" ht="13.5" customHeight="1">
      <c r="B59" s="228">
        <v>54</v>
      </c>
      <c r="C59" s="229" t="s">
        <v>29</v>
      </c>
      <c r="D59" s="215">
        <v>614070</v>
      </c>
      <c r="E59" s="216">
        <v>17157630</v>
      </c>
      <c r="F59" s="212">
        <f t="shared" si="0"/>
        <v>17771700</v>
      </c>
      <c r="G59" s="215">
        <v>6092100</v>
      </c>
      <c r="H59" s="216">
        <v>119161830</v>
      </c>
      <c r="I59" s="212">
        <f t="shared" si="1"/>
        <v>125253930</v>
      </c>
      <c r="J59" s="215">
        <v>261896500</v>
      </c>
      <c r="K59" s="216">
        <v>1350640570</v>
      </c>
      <c r="L59" s="212">
        <f t="shared" si="2"/>
        <v>1612537070</v>
      </c>
      <c r="M59" s="215">
        <v>180815470</v>
      </c>
      <c r="N59" s="216">
        <v>1903028590</v>
      </c>
      <c r="O59" s="212">
        <f t="shared" si="3"/>
        <v>2083844060</v>
      </c>
      <c r="P59" s="215">
        <v>66382010</v>
      </c>
      <c r="Q59" s="216">
        <v>1550710140</v>
      </c>
      <c r="R59" s="212">
        <f t="shared" si="4"/>
        <v>1617092150</v>
      </c>
      <c r="S59" s="215">
        <v>8597020</v>
      </c>
      <c r="T59" s="216">
        <v>772897110</v>
      </c>
      <c r="U59" s="212">
        <f t="shared" si="5"/>
        <v>781494130</v>
      </c>
      <c r="V59" s="215">
        <v>10466810</v>
      </c>
      <c r="W59" s="216">
        <v>378610910</v>
      </c>
      <c r="X59" s="212">
        <f t="shared" si="6"/>
        <v>389077720</v>
      </c>
      <c r="Y59" s="215">
        <f t="shared" si="15"/>
        <v>534863980</v>
      </c>
      <c r="Z59" s="214">
        <f t="shared" si="15"/>
        <v>6092206780</v>
      </c>
      <c r="AA59" s="212">
        <f t="shared" si="7"/>
        <v>6627070760</v>
      </c>
      <c r="AB59" s="131">
        <f t="shared" si="8"/>
        <v>2.681682547780733E-3</v>
      </c>
      <c r="AC59" s="131">
        <f t="shared" si="9"/>
        <v>1.8900345950131368E-2</v>
      </c>
      <c r="AD59" s="131">
        <f t="shared" si="10"/>
        <v>0.24332576614890408</v>
      </c>
      <c r="AE59" s="131">
        <f t="shared" si="11"/>
        <v>0.31444421456577293</v>
      </c>
      <c r="AF59" s="131">
        <f t="shared" si="12"/>
        <v>0.24401311055263275</v>
      </c>
      <c r="AG59" s="131">
        <f t="shared" si="13"/>
        <v>0.11792451873563517</v>
      </c>
      <c r="AH59" s="131">
        <f t="shared" si="14"/>
        <v>5.8710361499142952E-2</v>
      </c>
    </row>
    <row r="60" spans="2:34" ht="13.5" customHeight="1">
      <c r="B60" s="228">
        <v>55</v>
      </c>
      <c r="C60" s="229" t="s">
        <v>18</v>
      </c>
      <c r="D60" s="215">
        <v>3251340</v>
      </c>
      <c r="E60" s="216">
        <v>4134520</v>
      </c>
      <c r="F60" s="212">
        <f t="shared" si="0"/>
        <v>7385860</v>
      </c>
      <c r="G60" s="215">
        <v>7559510</v>
      </c>
      <c r="H60" s="216">
        <v>98814930</v>
      </c>
      <c r="I60" s="212">
        <f t="shared" si="1"/>
        <v>106374440</v>
      </c>
      <c r="J60" s="215">
        <v>367435360</v>
      </c>
      <c r="K60" s="216">
        <v>1543233450</v>
      </c>
      <c r="L60" s="212">
        <f t="shared" si="2"/>
        <v>1910668810</v>
      </c>
      <c r="M60" s="215">
        <v>179723860</v>
      </c>
      <c r="N60" s="216">
        <v>2039140400</v>
      </c>
      <c r="O60" s="212">
        <f t="shared" si="3"/>
        <v>2218864260</v>
      </c>
      <c r="P60" s="215">
        <v>74797660</v>
      </c>
      <c r="Q60" s="216">
        <v>1532037440</v>
      </c>
      <c r="R60" s="212">
        <f t="shared" si="4"/>
        <v>1606835100</v>
      </c>
      <c r="S60" s="215">
        <v>15668450</v>
      </c>
      <c r="T60" s="216">
        <v>639227030</v>
      </c>
      <c r="U60" s="212">
        <f t="shared" si="5"/>
        <v>654895480</v>
      </c>
      <c r="V60" s="215">
        <v>517220</v>
      </c>
      <c r="W60" s="216">
        <v>237953670</v>
      </c>
      <c r="X60" s="212">
        <f t="shared" si="6"/>
        <v>238470890</v>
      </c>
      <c r="Y60" s="215">
        <f t="shared" si="15"/>
        <v>648953400</v>
      </c>
      <c r="Z60" s="214">
        <f t="shared" si="15"/>
        <v>6094541440</v>
      </c>
      <c r="AA60" s="212">
        <f t="shared" si="7"/>
        <v>6743494840</v>
      </c>
      <c r="AB60" s="131">
        <f t="shared" si="8"/>
        <v>1.0952570106808298E-3</v>
      </c>
      <c r="AC60" s="131">
        <f t="shared" si="9"/>
        <v>1.5774378497188855E-2</v>
      </c>
      <c r="AD60" s="131">
        <f t="shared" si="10"/>
        <v>0.28333510373087201</v>
      </c>
      <c r="AE60" s="131">
        <f t="shared" si="11"/>
        <v>0.32903773379323886</v>
      </c>
      <c r="AF60" s="131">
        <f t="shared" si="12"/>
        <v>0.23827928071788959</v>
      </c>
      <c r="AG60" s="131">
        <f t="shared" si="13"/>
        <v>9.7115145119618718E-2</v>
      </c>
      <c r="AH60" s="131">
        <f t="shared" si="14"/>
        <v>3.5363101130511138E-2</v>
      </c>
    </row>
    <row r="61" spans="2:34" ht="13.5" customHeight="1">
      <c r="B61" s="228">
        <v>56</v>
      </c>
      <c r="C61" s="229" t="s">
        <v>11</v>
      </c>
      <c r="D61" s="215">
        <v>0</v>
      </c>
      <c r="E61" s="216">
        <v>9082440</v>
      </c>
      <c r="F61" s="212">
        <f t="shared" si="0"/>
        <v>9082440</v>
      </c>
      <c r="G61" s="215">
        <v>6786680</v>
      </c>
      <c r="H61" s="216">
        <v>42205820</v>
      </c>
      <c r="I61" s="212">
        <f t="shared" si="1"/>
        <v>48992500</v>
      </c>
      <c r="J61" s="215">
        <v>158106900</v>
      </c>
      <c r="K61" s="216">
        <v>1090931970</v>
      </c>
      <c r="L61" s="212">
        <f t="shared" si="2"/>
        <v>1249038870</v>
      </c>
      <c r="M61" s="215">
        <v>86414900</v>
      </c>
      <c r="N61" s="216">
        <v>1311367310</v>
      </c>
      <c r="O61" s="212">
        <f t="shared" si="3"/>
        <v>1397782210</v>
      </c>
      <c r="P61" s="215">
        <v>46999520</v>
      </c>
      <c r="Q61" s="216">
        <v>972971360</v>
      </c>
      <c r="R61" s="212">
        <f t="shared" si="4"/>
        <v>1019970880</v>
      </c>
      <c r="S61" s="215">
        <v>2623620</v>
      </c>
      <c r="T61" s="216">
        <v>449309960</v>
      </c>
      <c r="U61" s="212">
        <f t="shared" si="5"/>
        <v>451933580</v>
      </c>
      <c r="V61" s="215">
        <v>1473410</v>
      </c>
      <c r="W61" s="216">
        <v>147427900</v>
      </c>
      <c r="X61" s="212">
        <f t="shared" si="6"/>
        <v>148901310</v>
      </c>
      <c r="Y61" s="215">
        <f t="shared" si="15"/>
        <v>302405030</v>
      </c>
      <c r="Z61" s="214">
        <f t="shared" si="15"/>
        <v>4023296760</v>
      </c>
      <c r="AA61" s="212">
        <f t="shared" si="7"/>
        <v>4325701790</v>
      </c>
      <c r="AB61" s="131">
        <f t="shared" si="8"/>
        <v>2.0996454311752268E-3</v>
      </c>
      <c r="AC61" s="131">
        <f t="shared" si="9"/>
        <v>1.1325907882336938E-2</v>
      </c>
      <c r="AD61" s="131">
        <f t="shared" si="10"/>
        <v>0.28874826112319685</v>
      </c>
      <c r="AE61" s="131">
        <f t="shared" si="11"/>
        <v>0.32313420523609421</v>
      </c>
      <c r="AF61" s="131">
        <f t="shared" si="12"/>
        <v>0.23579315669839551</v>
      </c>
      <c r="AG61" s="131">
        <f t="shared" si="13"/>
        <v>0.10447636058610503</v>
      </c>
      <c r="AH61" s="131">
        <f t="shared" si="14"/>
        <v>3.442246304269625E-2</v>
      </c>
    </row>
    <row r="62" spans="2:34" ht="13.5" customHeight="1">
      <c r="B62" s="228">
        <v>57</v>
      </c>
      <c r="C62" s="229" t="s">
        <v>50</v>
      </c>
      <c r="D62" s="215">
        <v>4205350</v>
      </c>
      <c r="E62" s="216">
        <v>5912330</v>
      </c>
      <c r="F62" s="212">
        <f t="shared" si="0"/>
        <v>10117680</v>
      </c>
      <c r="G62" s="215">
        <v>7696550</v>
      </c>
      <c r="H62" s="216">
        <v>72547630</v>
      </c>
      <c r="I62" s="212">
        <f t="shared" si="1"/>
        <v>80244180</v>
      </c>
      <c r="J62" s="215">
        <v>110177800</v>
      </c>
      <c r="K62" s="216">
        <v>800739590</v>
      </c>
      <c r="L62" s="212">
        <f t="shared" si="2"/>
        <v>910917390</v>
      </c>
      <c r="M62" s="215">
        <v>108737040</v>
      </c>
      <c r="N62" s="216">
        <v>980738900</v>
      </c>
      <c r="O62" s="212">
        <f t="shared" si="3"/>
        <v>1089475940</v>
      </c>
      <c r="P62" s="215">
        <v>21752860</v>
      </c>
      <c r="Q62" s="216">
        <v>848432730</v>
      </c>
      <c r="R62" s="212">
        <f t="shared" si="4"/>
        <v>870185590</v>
      </c>
      <c r="S62" s="215">
        <v>16055020</v>
      </c>
      <c r="T62" s="216">
        <v>536443510</v>
      </c>
      <c r="U62" s="212">
        <f t="shared" si="5"/>
        <v>552498530</v>
      </c>
      <c r="V62" s="215">
        <v>524350</v>
      </c>
      <c r="W62" s="216">
        <v>220256940</v>
      </c>
      <c r="X62" s="212">
        <f t="shared" si="6"/>
        <v>220781290</v>
      </c>
      <c r="Y62" s="215">
        <f t="shared" si="15"/>
        <v>269148970</v>
      </c>
      <c r="Z62" s="214">
        <f t="shared" si="15"/>
        <v>3465071630</v>
      </c>
      <c r="AA62" s="212">
        <f t="shared" si="7"/>
        <v>3734220600</v>
      </c>
      <c r="AB62" s="131">
        <f t="shared" si="8"/>
        <v>2.709448927575409E-3</v>
      </c>
      <c r="AC62" s="131">
        <f t="shared" si="9"/>
        <v>2.1488869725586109E-2</v>
      </c>
      <c r="AD62" s="131">
        <f t="shared" si="10"/>
        <v>0.24393775504318091</v>
      </c>
      <c r="AE62" s="131">
        <f t="shared" si="11"/>
        <v>0.29175457389957088</v>
      </c>
      <c r="AF62" s="131">
        <f t="shared" si="12"/>
        <v>0.23303004380619613</v>
      </c>
      <c r="AG62" s="131">
        <f t="shared" si="13"/>
        <v>0.1479555144653211</v>
      </c>
      <c r="AH62" s="131">
        <f t="shared" si="14"/>
        <v>5.9123794132569456E-2</v>
      </c>
    </row>
    <row r="63" spans="2:34" ht="13.5" customHeight="1">
      <c r="B63" s="228">
        <v>58</v>
      </c>
      <c r="C63" s="229" t="s">
        <v>30</v>
      </c>
      <c r="D63" s="215">
        <v>0</v>
      </c>
      <c r="E63" s="216">
        <v>4625220</v>
      </c>
      <c r="F63" s="212">
        <f t="shared" si="0"/>
        <v>4625220</v>
      </c>
      <c r="G63" s="215">
        <v>0</v>
      </c>
      <c r="H63" s="216">
        <v>24755450</v>
      </c>
      <c r="I63" s="212">
        <f t="shared" si="1"/>
        <v>24755450</v>
      </c>
      <c r="J63" s="215">
        <v>105592380</v>
      </c>
      <c r="K63" s="216">
        <v>806090670</v>
      </c>
      <c r="L63" s="212">
        <f t="shared" si="2"/>
        <v>911683050</v>
      </c>
      <c r="M63" s="215">
        <v>118332050</v>
      </c>
      <c r="N63" s="216">
        <v>1011519150</v>
      </c>
      <c r="O63" s="212">
        <f t="shared" si="3"/>
        <v>1129851200</v>
      </c>
      <c r="P63" s="215">
        <v>35452550</v>
      </c>
      <c r="Q63" s="216">
        <v>822936680</v>
      </c>
      <c r="R63" s="212">
        <f t="shared" si="4"/>
        <v>858389230</v>
      </c>
      <c r="S63" s="215">
        <v>4591690</v>
      </c>
      <c r="T63" s="216">
        <v>433092610</v>
      </c>
      <c r="U63" s="212">
        <f t="shared" si="5"/>
        <v>437684300</v>
      </c>
      <c r="V63" s="215">
        <v>1044960</v>
      </c>
      <c r="W63" s="216">
        <v>174801520</v>
      </c>
      <c r="X63" s="212">
        <f t="shared" si="6"/>
        <v>175846480</v>
      </c>
      <c r="Y63" s="215">
        <f t="shared" si="15"/>
        <v>265013630</v>
      </c>
      <c r="Z63" s="214">
        <f t="shared" si="15"/>
        <v>3277821300</v>
      </c>
      <c r="AA63" s="212">
        <f t="shared" si="7"/>
        <v>3542834930</v>
      </c>
      <c r="AB63" s="131">
        <f t="shared" si="8"/>
        <v>1.3055138304171568E-3</v>
      </c>
      <c r="AC63" s="131">
        <f t="shared" si="9"/>
        <v>6.9874692129672554E-3</v>
      </c>
      <c r="AD63" s="131">
        <f t="shared" si="10"/>
        <v>0.25733150655144976</v>
      </c>
      <c r="AE63" s="131">
        <f t="shared" si="11"/>
        <v>0.31891161240187954</v>
      </c>
      <c r="AF63" s="131">
        <f t="shared" si="12"/>
        <v>0.24228880175345907</v>
      </c>
      <c r="AG63" s="131">
        <f t="shared" si="13"/>
        <v>0.12354069795738409</v>
      </c>
      <c r="AH63" s="131">
        <f t="shared" si="14"/>
        <v>4.9634398292443163E-2</v>
      </c>
    </row>
    <row r="64" spans="2:34" ht="13.5" customHeight="1">
      <c r="B64" s="228">
        <v>59</v>
      </c>
      <c r="C64" s="229" t="s">
        <v>24</v>
      </c>
      <c r="D64" s="215">
        <v>27917840</v>
      </c>
      <c r="E64" s="216">
        <v>29043840</v>
      </c>
      <c r="F64" s="212">
        <f t="shared" si="0"/>
        <v>56961680</v>
      </c>
      <c r="G64" s="215">
        <v>11554670</v>
      </c>
      <c r="H64" s="216">
        <v>50311920</v>
      </c>
      <c r="I64" s="212">
        <f t="shared" si="1"/>
        <v>61866590</v>
      </c>
      <c r="J64" s="215">
        <v>878602860</v>
      </c>
      <c r="K64" s="216">
        <v>6426804880</v>
      </c>
      <c r="L64" s="212">
        <f t="shared" si="2"/>
        <v>7305407740</v>
      </c>
      <c r="M64" s="215">
        <v>596136170</v>
      </c>
      <c r="N64" s="216">
        <v>8408738180</v>
      </c>
      <c r="O64" s="212">
        <f t="shared" si="3"/>
        <v>9004874350</v>
      </c>
      <c r="P64" s="215">
        <v>351601780</v>
      </c>
      <c r="Q64" s="216">
        <v>6483522330</v>
      </c>
      <c r="R64" s="212">
        <f t="shared" si="4"/>
        <v>6835124110</v>
      </c>
      <c r="S64" s="215">
        <v>44572430</v>
      </c>
      <c r="T64" s="216">
        <v>2928485750</v>
      </c>
      <c r="U64" s="212">
        <f t="shared" si="5"/>
        <v>2973058180</v>
      </c>
      <c r="V64" s="215">
        <v>7645840</v>
      </c>
      <c r="W64" s="216">
        <v>1010810330</v>
      </c>
      <c r="X64" s="212">
        <f t="shared" si="6"/>
        <v>1018456170</v>
      </c>
      <c r="Y64" s="215">
        <f t="shared" si="15"/>
        <v>1918031590</v>
      </c>
      <c r="Z64" s="214">
        <f t="shared" si="15"/>
        <v>25337717230</v>
      </c>
      <c r="AA64" s="212">
        <f t="shared" si="7"/>
        <v>27255748820</v>
      </c>
      <c r="AB64" s="131">
        <f t="shared" si="8"/>
        <v>2.0898959840062103E-3</v>
      </c>
      <c r="AC64" s="131">
        <f t="shared" si="9"/>
        <v>2.269854716103155E-3</v>
      </c>
      <c r="AD64" s="131">
        <f t="shared" si="10"/>
        <v>0.26803181186639657</v>
      </c>
      <c r="AE64" s="131">
        <f t="shared" si="11"/>
        <v>0.33038440475325748</v>
      </c>
      <c r="AF64" s="131">
        <f t="shared" si="12"/>
        <v>0.25077733710931666</v>
      </c>
      <c r="AG64" s="131">
        <f t="shared" si="13"/>
        <v>0.10908004031129019</v>
      </c>
      <c r="AH64" s="131">
        <f t="shared" si="14"/>
        <v>3.736665525962974E-2</v>
      </c>
    </row>
    <row r="65" spans="2:34" ht="13.5" customHeight="1">
      <c r="B65" s="228">
        <v>60</v>
      </c>
      <c r="C65" s="229" t="s">
        <v>51</v>
      </c>
      <c r="D65" s="215">
        <v>0</v>
      </c>
      <c r="E65" s="216">
        <v>2750510</v>
      </c>
      <c r="F65" s="212">
        <f t="shared" si="0"/>
        <v>2750510</v>
      </c>
      <c r="G65" s="215">
        <v>2571550</v>
      </c>
      <c r="H65" s="216">
        <v>38916150</v>
      </c>
      <c r="I65" s="212">
        <f t="shared" si="1"/>
        <v>41487700</v>
      </c>
      <c r="J65" s="215">
        <v>62470670</v>
      </c>
      <c r="K65" s="216">
        <v>866821080</v>
      </c>
      <c r="L65" s="212">
        <f t="shared" si="2"/>
        <v>929291750</v>
      </c>
      <c r="M65" s="215">
        <v>52852930</v>
      </c>
      <c r="N65" s="216">
        <v>1088540260</v>
      </c>
      <c r="O65" s="212">
        <f t="shared" si="3"/>
        <v>1141393190</v>
      </c>
      <c r="P65" s="215">
        <v>36386030</v>
      </c>
      <c r="Q65" s="216">
        <v>916730930</v>
      </c>
      <c r="R65" s="212">
        <f t="shared" si="4"/>
        <v>953116960</v>
      </c>
      <c r="S65" s="215">
        <v>1133060</v>
      </c>
      <c r="T65" s="216">
        <v>520868050</v>
      </c>
      <c r="U65" s="212">
        <f t="shared" si="5"/>
        <v>522001110</v>
      </c>
      <c r="V65" s="215">
        <v>0</v>
      </c>
      <c r="W65" s="216">
        <v>198319780</v>
      </c>
      <c r="X65" s="212">
        <f t="shared" si="6"/>
        <v>198319780</v>
      </c>
      <c r="Y65" s="215">
        <f t="shared" si="15"/>
        <v>155414240</v>
      </c>
      <c r="Z65" s="214">
        <f t="shared" si="15"/>
        <v>3632946760</v>
      </c>
      <c r="AA65" s="212">
        <f t="shared" si="7"/>
        <v>3788361000</v>
      </c>
      <c r="AB65" s="131">
        <f t="shared" si="8"/>
        <v>7.2604221192225349E-4</v>
      </c>
      <c r="AC65" s="131">
        <f t="shared" si="9"/>
        <v>1.0951358648238645E-2</v>
      </c>
      <c r="AD65" s="131">
        <f t="shared" si="10"/>
        <v>0.24530179410040384</v>
      </c>
      <c r="AE65" s="131">
        <f t="shared" si="11"/>
        <v>0.30128944680826353</v>
      </c>
      <c r="AF65" s="131">
        <f t="shared" si="12"/>
        <v>0.25159084891856925</v>
      </c>
      <c r="AG65" s="131">
        <f t="shared" si="13"/>
        <v>0.13779075172614225</v>
      </c>
      <c r="AH65" s="131">
        <f t="shared" si="14"/>
        <v>5.234975758646021E-2</v>
      </c>
    </row>
    <row r="66" spans="2:34" ht="13.5" customHeight="1">
      <c r="B66" s="228">
        <v>61</v>
      </c>
      <c r="C66" s="229" t="s">
        <v>19</v>
      </c>
      <c r="D66" s="215">
        <v>0</v>
      </c>
      <c r="E66" s="216">
        <v>0</v>
      </c>
      <c r="F66" s="212">
        <f t="shared" si="0"/>
        <v>0</v>
      </c>
      <c r="G66" s="215">
        <v>7771610</v>
      </c>
      <c r="H66" s="216">
        <v>0</v>
      </c>
      <c r="I66" s="212">
        <f t="shared" si="1"/>
        <v>7771610</v>
      </c>
      <c r="J66" s="215">
        <v>98690820</v>
      </c>
      <c r="K66" s="216">
        <v>783739560</v>
      </c>
      <c r="L66" s="212">
        <f t="shared" si="2"/>
        <v>882430380</v>
      </c>
      <c r="M66" s="215">
        <v>109664330</v>
      </c>
      <c r="N66" s="216">
        <v>1050388310</v>
      </c>
      <c r="O66" s="212">
        <f t="shared" si="3"/>
        <v>1160052640</v>
      </c>
      <c r="P66" s="215">
        <v>16148990</v>
      </c>
      <c r="Q66" s="216">
        <v>682379430</v>
      </c>
      <c r="R66" s="212">
        <f t="shared" si="4"/>
        <v>698528420</v>
      </c>
      <c r="S66" s="215">
        <v>7847350</v>
      </c>
      <c r="T66" s="216">
        <v>290334530</v>
      </c>
      <c r="U66" s="212">
        <f t="shared" si="5"/>
        <v>298181880</v>
      </c>
      <c r="V66" s="215">
        <v>785970</v>
      </c>
      <c r="W66" s="216">
        <v>103441990</v>
      </c>
      <c r="X66" s="212">
        <f t="shared" si="6"/>
        <v>104227960</v>
      </c>
      <c r="Y66" s="215">
        <f t="shared" si="15"/>
        <v>240909070</v>
      </c>
      <c r="Z66" s="214">
        <f t="shared" si="15"/>
        <v>2910283820</v>
      </c>
      <c r="AA66" s="212">
        <f t="shared" si="7"/>
        <v>3151192890</v>
      </c>
      <c r="AB66" s="131">
        <f t="shared" si="8"/>
        <v>0</v>
      </c>
      <c r="AC66" s="131">
        <f t="shared" si="9"/>
        <v>2.4662438229860312E-3</v>
      </c>
      <c r="AD66" s="131">
        <f t="shared" si="10"/>
        <v>0.28003058232338168</v>
      </c>
      <c r="AE66" s="131">
        <f t="shared" si="11"/>
        <v>0.3681312698062098</v>
      </c>
      <c r="AF66" s="131">
        <f t="shared" si="12"/>
        <v>0.22167110817516475</v>
      </c>
      <c r="AG66" s="131">
        <f t="shared" si="13"/>
        <v>9.462508021843119E-2</v>
      </c>
      <c r="AH66" s="131">
        <f t="shared" si="14"/>
        <v>3.3075715653826575E-2</v>
      </c>
    </row>
    <row r="67" spans="2:34" ht="13.5" customHeight="1">
      <c r="B67" s="228">
        <v>62</v>
      </c>
      <c r="C67" s="229" t="s">
        <v>20</v>
      </c>
      <c r="D67" s="215">
        <v>0</v>
      </c>
      <c r="E67" s="216">
        <v>8488210</v>
      </c>
      <c r="F67" s="212">
        <f t="shared" si="0"/>
        <v>8488210</v>
      </c>
      <c r="G67" s="215">
        <v>613200</v>
      </c>
      <c r="H67" s="216">
        <v>27788050</v>
      </c>
      <c r="I67" s="212">
        <f t="shared" si="1"/>
        <v>28401250</v>
      </c>
      <c r="J67" s="215">
        <v>252858070</v>
      </c>
      <c r="K67" s="216">
        <v>940442860</v>
      </c>
      <c r="L67" s="212">
        <f t="shared" si="2"/>
        <v>1193300930</v>
      </c>
      <c r="M67" s="215">
        <v>176511070</v>
      </c>
      <c r="N67" s="216">
        <v>1333188290</v>
      </c>
      <c r="O67" s="212">
        <f t="shared" si="3"/>
        <v>1509699360</v>
      </c>
      <c r="P67" s="215">
        <v>38207030</v>
      </c>
      <c r="Q67" s="216">
        <v>827766530</v>
      </c>
      <c r="R67" s="212">
        <f t="shared" si="4"/>
        <v>865973560</v>
      </c>
      <c r="S67" s="215">
        <v>0</v>
      </c>
      <c r="T67" s="216">
        <v>417207980</v>
      </c>
      <c r="U67" s="212">
        <f t="shared" si="5"/>
        <v>417207980</v>
      </c>
      <c r="V67" s="215">
        <v>0</v>
      </c>
      <c r="W67" s="216">
        <v>160844920</v>
      </c>
      <c r="X67" s="212">
        <f t="shared" si="6"/>
        <v>160844920</v>
      </c>
      <c r="Y67" s="215">
        <f t="shared" si="15"/>
        <v>468189370</v>
      </c>
      <c r="Z67" s="214">
        <f t="shared" si="15"/>
        <v>3715726840</v>
      </c>
      <c r="AA67" s="212">
        <f t="shared" si="7"/>
        <v>4183916210</v>
      </c>
      <c r="AB67" s="131">
        <f t="shared" si="8"/>
        <v>2.0287715083089583E-3</v>
      </c>
      <c r="AC67" s="131">
        <f t="shared" si="9"/>
        <v>6.7881976058980394E-3</v>
      </c>
      <c r="AD67" s="131">
        <f t="shared" si="10"/>
        <v>0.28521147893638149</v>
      </c>
      <c r="AE67" s="131">
        <f t="shared" si="11"/>
        <v>0.36083403305058059</v>
      </c>
      <c r="AF67" s="131">
        <f t="shared" si="12"/>
        <v>0.20697679316097012</v>
      </c>
      <c r="AG67" s="131">
        <f t="shared" si="13"/>
        <v>9.9717097345981512E-2</v>
      </c>
      <c r="AH67" s="131">
        <f t="shared" si="14"/>
        <v>3.8443628391879293E-2</v>
      </c>
    </row>
    <row r="68" spans="2:34" ht="13.5" customHeight="1">
      <c r="B68" s="228">
        <v>63</v>
      </c>
      <c r="C68" s="229" t="s">
        <v>31</v>
      </c>
      <c r="D68" s="215">
        <v>0</v>
      </c>
      <c r="E68" s="216">
        <v>5930370</v>
      </c>
      <c r="F68" s="212">
        <f t="shared" si="0"/>
        <v>5930370</v>
      </c>
      <c r="G68" s="215">
        <v>0</v>
      </c>
      <c r="H68" s="216">
        <v>9896040</v>
      </c>
      <c r="I68" s="212">
        <f t="shared" si="1"/>
        <v>9896040</v>
      </c>
      <c r="J68" s="215">
        <v>138479950</v>
      </c>
      <c r="K68" s="216">
        <v>639296190</v>
      </c>
      <c r="L68" s="212">
        <f t="shared" si="2"/>
        <v>777776140</v>
      </c>
      <c r="M68" s="215">
        <v>181153810</v>
      </c>
      <c r="N68" s="216">
        <v>889327390</v>
      </c>
      <c r="O68" s="212">
        <f t="shared" si="3"/>
        <v>1070481200</v>
      </c>
      <c r="P68" s="215">
        <v>54444900</v>
      </c>
      <c r="Q68" s="216">
        <v>813522330</v>
      </c>
      <c r="R68" s="212">
        <f t="shared" si="4"/>
        <v>867967230</v>
      </c>
      <c r="S68" s="215">
        <v>12514390</v>
      </c>
      <c r="T68" s="216">
        <v>517291980</v>
      </c>
      <c r="U68" s="212">
        <f t="shared" si="5"/>
        <v>529806370</v>
      </c>
      <c r="V68" s="215">
        <v>3441440</v>
      </c>
      <c r="W68" s="216">
        <v>161848810</v>
      </c>
      <c r="X68" s="212">
        <f t="shared" si="6"/>
        <v>165290250</v>
      </c>
      <c r="Y68" s="215">
        <f t="shared" si="15"/>
        <v>390034490</v>
      </c>
      <c r="Z68" s="214">
        <f t="shared" si="15"/>
        <v>3037113110</v>
      </c>
      <c r="AA68" s="212">
        <f t="shared" si="7"/>
        <v>3427147600</v>
      </c>
      <c r="AB68" s="131">
        <f t="shared" si="8"/>
        <v>1.7304098603748493E-3</v>
      </c>
      <c r="AC68" s="131">
        <f t="shared" si="9"/>
        <v>2.8875441489593268E-3</v>
      </c>
      <c r="AD68" s="131">
        <f t="shared" si="10"/>
        <v>0.22694562090059966</v>
      </c>
      <c r="AE68" s="131">
        <f t="shared" si="11"/>
        <v>0.31235339849383786</v>
      </c>
      <c r="AF68" s="131">
        <f t="shared" si="12"/>
        <v>0.25326228435565484</v>
      </c>
      <c r="AG68" s="131">
        <f t="shared" si="13"/>
        <v>0.15459105700612369</v>
      </c>
      <c r="AH68" s="131">
        <f t="shared" si="14"/>
        <v>4.822968523444978E-2</v>
      </c>
    </row>
    <row r="69" spans="2:34" ht="13.5" customHeight="1">
      <c r="B69" s="228">
        <v>64</v>
      </c>
      <c r="C69" s="229" t="s">
        <v>52</v>
      </c>
      <c r="D69" s="215">
        <v>2168400</v>
      </c>
      <c r="E69" s="216">
        <v>54169310</v>
      </c>
      <c r="F69" s="212">
        <f t="shared" si="0"/>
        <v>56337710</v>
      </c>
      <c r="G69" s="215">
        <v>8894310</v>
      </c>
      <c r="H69" s="216">
        <v>112311860</v>
      </c>
      <c r="I69" s="212">
        <f t="shared" si="1"/>
        <v>121206170</v>
      </c>
      <c r="J69" s="215">
        <v>57379350</v>
      </c>
      <c r="K69" s="216">
        <v>853674630</v>
      </c>
      <c r="L69" s="212">
        <f t="shared" si="2"/>
        <v>911053980</v>
      </c>
      <c r="M69" s="215">
        <v>113024780</v>
      </c>
      <c r="N69" s="216">
        <v>1112556860</v>
      </c>
      <c r="O69" s="212">
        <f t="shared" si="3"/>
        <v>1225581640</v>
      </c>
      <c r="P69" s="215">
        <v>56894130</v>
      </c>
      <c r="Q69" s="216">
        <v>819101240</v>
      </c>
      <c r="R69" s="212">
        <f t="shared" si="4"/>
        <v>875995370</v>
      </c>
      <c r="S69" s="215">
        <v>12596350</v>
      </c>
      <c r="T69" s="216">
        <v>408218610</v>
      </c>
      <c r="U69" s="212">
        <f t="shared" si="5"/>
        <v>420814960</v>
      </c>
      <c r="V69" s="215">
        <v>1469320</v>
      </c>
      <c r="W69" s="216">
        <v>176960740</v>
      </c>
      <c r="X69" s="212">
        <f t="shared" si="6"/>
        <v>178430060</v>
      </c>
      <c r="Y69" s="215">
        <f t="shared" si="15"/>
        <v>252426640</v>
      </c>
      <c r="Z69" s="214">
        <f t="shared" si="15"/>
        <v>3536993250</v>
      </c>
      <c r="AA69" s="212">
        <f t="shared" si="7"/>
        <v>3789419890</v>
      </c>
      <c r="AB69" s="131">
        <f t="shared" si="8"/>
        <v>1.4867106743349045E-2</v>
      </c>
      <c r="AC69" s="131">
        <f t="shared" si="9"/>
        <v>3.1985415582964069E-2</v>
      </c>
      <c r="AD69" s="131">
        <f t="shared" si="10"/>
        <v>0.24042043543503963</v>
      </c>
      <c r="AE69" s="131">
        <f t="shared" si="11"/>
        <v>0.32342196842166254</v>
      </c>
      <c r="AF69" s="131">
        <f t="shared" si="12"/>
        <v>0.23116872646171707</v>
      </c>
      <c r="AG69" s="131">
        <f t="shared" si="13"/>
        <v>0.11104996865364529</v>
      </c>
      <c r="AH69" s="131">
        <f t="shared" si="14"/>
        <v>4.7086378701622321E-2</v>
      </c>
    </row>
    <row r="70" spans="2:34" ht="13.5" customHeight="1">
      <c r="B70" s="228">
        <v>65</v>
      </c>
      <c r="C70" s="229" t="s">
        <v>12</v>
      </c>
      <c r="D70" s="215">
        <v>0</v>
      </c>
      <c r="E70" s="216">
        <v>866270</v>
      </c>
      <c r="F70" s="212">
        <f t="shared" si="0"/>
        <v>866270</v>
      </c>
      <c r="G70" s="215">
        <v>0</v>
      </c>
      <c r="H70" s="216">
        <v>12761930</v>
      </c>
      <c r="I70" s="212">
        <f t="shared" si="1"/>
        <v>12761930</v>
      </c>
      <c r="J70" s="215">
        <v>44910990</v>
      </c>
      <c r="K70" s="216">
        <v>392263110</v>
      </c>
      <c r="L70" s="212">
        <f t="shared" si="2"/>
        <v>437174100</v>
      </c>
      <c r="M70" s="215">
        <v>70736970</v>
      </c>
      <c r="N70" s="216">
        <v>477176100</v>
      </c>
      <c r="O70" s="212">
        <f t="shared" si="3"/>
        <v>547913070</v>
      </c>
      <c r="P70" s="215">
        <v>1229780</v>
      </c>
      <c r="Q70" s="216">
        <v>442116040</v>
      </c>
      <c r="R70" s="212">
        <f t="shared" si="4"/>
        <v>443345820</v>
      </c>
      <c r="S70" s="215">
        <v>2375450</v>
      </c>
      <c r="T70" s="216">
        <v>282069320</v>
      </c>
      <c r="U70" s="212">
        <f t="shared" si="5"/>
        <v>284444770</v>
      </c>
      <c r="V70" s="215">
        <v>0</v>
      </c>
      <c r="W70" s="216">
        <v>121373500</v>
      </c>
      <c r="X70" s="212">
        <f t="shared" si="6"/>
        <v>121373500</v>
      </c>
      <c r="Y70" s="215">
        <f t="shared" si="15"/>
        <v>119253190</v>
      </c>
      <c r="Z70" s="214">
        <f t="shared" si="15"/>
        <v>1728626270</v>
      </c>
      <c r="AA70" s="212">
        <f t="shared" si="7"/>
        <v>1847879460</v>
      </c>
      <c r="AB70" s="131">
        <f t="shared" si="8"/>
        <v>4.6879140049535485E-4</v>
      </c>
      <c r="AC70" s="131">
        <f t="shared" si="9"/>
        <v>6.9062567533490519E-3</v>
      </c>
      <c r="AD70" s="131">
        <f t="shared" si="10"/>
        <v>0.2365815029947895</v>
      </c>
      <c r="AE70" s="131">
        <f t="shared" si="11"/>
        <v>0.2965090969732409</v>
      </c>
      <c r="AF70" s="131">
        <f t="shared" si="12"/>
        <v>0.23992139617158795</v>
      </c>
      <c r="AG70" s="131">
        <f t="shared" si="13"/>
        <v>0.15393037054484063</v>
      </c>
      <c r="AH70" s="131">
        <f t="shared" si="14"/>
        <v>6.5682585161696644E-2</v>
      </c>
    </row>
    <row r="71" spans="2:34" ht="13.5" customHeight="1">
      <c r="B71" s="228">
        <v>66</v>
      </c>
      <c r="C71" s="229" t="s">
        <v>6</v>
      </c>
      <c r="D71" s="215">
        <v>0</v>
      </c>
      <c r="E71" s="216">
        <v>2483740</v>
      </c>
      <c r="F71" s="212">
        <f t="shared" ref="F71:F79" si="16">SUM(D71:E71)</f>
        <v>2483740</v>
      </c>
      <c r="G71" s="215">
        <v>0</v>
      </c>
      <c r="H71" s="216">
        <v>1130460</v>
      </c>
      <c r="I71" s="212">
        <f t="shared" ref="I71:I79" si="17">SUM(G71:H71)</f>
        <v>1130460</v>
      </c>
      <c r="J71" s="215">
        <v>56993130</v>
      </c>
      <c r="K71" s="216">
        <v>376608760</v>
      </c>
      <c r="L71" s="212">
        <f t="shared" ref="L71:L79" si="18">SUM(J71:K71)</f>
        <v>433601890</v>
      </c>
      <c r="M71" s="215">
        <v>87710470</v>
      </c>
      <c r="N71" s="216">
        <v>404381640</v>
      </c>
      <c r="O71" s="212">
        <f t="shared" ref="O71:O79" si="19">SUM(M71:N71)</f>
        <v>492092110</v>
      </c>
      <c r="P71" s="215">
        <v>17822550</v>
      </c>
      <c r="Q71" s="216">
        <v>322253590</v>
      </c>
      <c r="R71" s="212">
        <f t="shared" ref="R71:R79" si="20">SUM(P71:Q71)</f>
        <v>340076140</v>
      </c>
      <c r="S71" s="215">
        <v>13679190</v>
      </c>
      <c r="T71" s="216">
        <v>235482420</v>
      </c>
      <c r="U71" s="212">
        <f t="shared" ref="U71:U79" si="21">SUM(S71:T71)</f>
        <v>249161610</v>
      </c>
      <c r="V71" s="215">
        <v>0</v>
      </c>
      <c r="W71" s="216">
        <v>93134280</v>
      </c>
      <c r="X71" s="212">
        <f t="shared" ref="X71:X79" si="22">SUM(V71:W71)</f>
        <v>93134280</v>
      </c>
      <c r="Y71" s="215">
        <f t="shared" ref="Y71:Z79" si="23">SUM(D71,G71,J71,M71,P71,S71,V71)</f>
        <v>176205340</v>
      </c>
      <c r="Z71" s="214">
        <f t="shared" si="23"/>
        <v>1435474890</v>
      </c>
      <c r="AA71" s="212">
        <f t="shared" ref="AA71:AA79" si="24">SUM(F71,I71,L71,O71,R71,U71,X71)</f>
        <v>1611680230</v>
      </c>
      <c r="AB71" s="131">
        <f t="shared" ref="AB71:AB79" si="25">IFERROR(F71/$AA71,"-")</f>
        <v>1.5410873408802687E-3</v>
      </c>
      <c r="AC71" s="131">
        <f t="shared" ref="AC71:AC79" si="26">IFERROR(I71/$AA71,"-")</f>
        <v>7.0141705467219144E-4</v>
      </c>
      <c r="AD71" s="131">
        <f t="shared" ref="AD71:AD79" si="27">IFERROR(L71/$AA71,"-")</f>
        <v>0.26903717122595716</v>
      </c>
      <c r="AE71" s="131">
        <f t="shared" ref="AE71:AE79" si="28">IFERROR(O71/$AA71,"-")</f>
        <v>0.30532862589001292</v>
      </c>
      <c r="AF71" s="131">
        <f t="shared" ref="AF71:AF79" si="29">IFERROR(R71/$AA71,"-")</f>
        <v>0.21100720457432179</v>
      </c>
      <c r="AG71" s="131">
        <f t="shared" ref="AG71:AG79" si="30">IFERROR(U71/$AA71,"-")</f>
        <v>0.15459742283988928</v>
      </c>
      <c r="AH71" s="131">
        <f t="shared" ref="AH71:AH79" si="31">IFERROR(X71/$AA71,"-")</f>
        <v>5.7787071074266387E-2</v>
      </c>
    </row>
    <row r="72" spans="2:34" ht="13.5" customHeight="1">
      <c r="B72" s="228">
        <v>67</v>
      </c>
      <c r="C72" s="229" t="s">
        <v>7</v>
      </c>
      <c r="D72" s="215">
        <v>0</v>
      </c>
      <c r="E72" s="216">
        <v>24127990</v>
      </c>
      <c r="F72" s="212">
        <f t="shared" si="16"/>
        <v>24127990</v>
      </c>
      <c r="G72" s="215">
        <v>518670</v>
      </c>
      <c r="H72" s="216">
        <v>18313780</v>
      </c>
      <c r="I72" s="212">
        <f t="shared" si="17"/>
        <v>18832450</v>
      </c>
      <c r="J72" s="215">
        <v>39194220</v>
      </c>
      <c r="K72" s="216">
        <v>241622030</v>
      </c>
      <c r="L72" s="212">
        <f t="shared" si="18"/>
        <v>280816250</v>
      </c>
      <c r="M72" s="215">
        <v>39531410</v>
      </c>
      <c r="N72" s="216">
        <v>214450090</v>
      </c>
      <c r="O72" s="212">
        <f t="shared" si="19"/>
        <v>253981500</v>
      </c>
      <c r="P72" s="215">
        <v>7020400</v>
      </c>
      <c r="Q72" s="216">
        <v>189706900</v>
      </c>
      <c r="R72" s="212">
        <f t="shared" si="20"/>
        <v>196727300</v>
      </c>
      <c r="S72" s="215">
        <v>0</v>
      </c>
      <c r="T72" s="216">
        <v>152254220</v>
      </c>
      <c r="U72" s="212">
        <f t="shared" si="21"/>
        <v>152254220</v>
      </c>
      <c r="V72" s="215">
        <v>0</v>
      </c>
      <c r="W72" s="216">
        <v>81513920</v>
      </c>
      <c r="X72" s="212">
        <f t="shared" si="22"/>
        <v>81513920</v>
      </c>
      <c r="Y72" s="215">
        <f t="shared" si="23"/>
        <v>86264700</v>
      </c>
      <c r="Z72" s="214">
        <f t="shared" si="23"/>
        <v>921988930</v>
      </c>
      <c r="AA72" s="212">
        <f t="shared" si="24"/>
        <v>1008253630</v>
      </c>
      <c r="AB72" s="131">
        <f t="shared" si="25"/>
        <v>2.3930476699597896E-2</v>
      </c>
      <c r="AC72" s="131">
        <f t="shared" si="26"/>
        <v>1.8678286335552297E-2</v>
      </c>
      <c r="AD72" s="131">
        <f t="shared" si="27"/>
        <v>0.27851746985527837</v>
      </c>
      <c r="AE72" s="131">
        <f t="shared" si="28"/>
        <v>0.25190239086964655</v>
      </c>
      <c r="AF72" s="131">
        <f t="shared" si="29"/>
        <v>0.19511687748647133</v>
      </c>
      <c r="AG72" s="131">
        <f t="shared" si="30"/>
        <v>0.15100785702105532</v>
      </c>
      <c r="AH72" s="131">
        <f t="shared" si="31"/>
        <v>8.0846641732398222E-2</v>
      </c>
    </row>
    <row r="73" spans="2:34" ht="13.5" customHeight="1">
      <c r="B73" s="228">
        <v>68</v>
      </c>
      <c r="C73" s="229" t="s">
        <v>53</v>
      </c>
      <c r="D73" s="215">
        <v>0</v>
      </c>
      <c r="E73" s="216">
        <v>10265670</v>
      </c>
      <c r="F73" s="212">
        <f t="shared" si="16"/>
        <v>10265670</v>
      </c>
      <c r="G73" s="215">
        <v>1215570</v>
      </c>
      <c r="H73" s="216">
        <v>12267510</v>
      </c>
      <c r="I73" s="212">
        <f t="shared" si="17"/>
        <v>13483080</v>
      </c>
      <c r="J73" s="215">
        <v>38259150</v>
      </c>
      <c r="K73" s="216">
        <v>207227470</v>
      </c>
      <c r="L73" s="212">
        <f t="shared" si="18"/>
        <v>245486620</v>
      </c>
      <c r="M73" s="215">
        <v>20892040</v>
      </c>
      <c r="N73" s="216">
        <v>292387630</v>
      </c>
      <c r="O73" s="212">
        <f t="shared" si="19"/>
        <v>313279670</v>
      </c>
      <c r="P73" s="215">
        <v>1102150</v>
      </c>
      <c r="Q73" s="216">
        <v>311501310</v>
      </c>
      <c r="R73" s="212">
        <f t="shared" si="20"/>
        <v>312603460</v>
      </c>
      <c r="S73" s="215">
        <v>0</v>
      </c>
      <c r="T73" s="216">
        <v>150605400</v>
      </c>
      <c r="U73" s="212">
        <f t="shared" si="21"/>
        <v>150605400</v>
      </c>
      <c r="V73" s="215">
        <v>0</v>
      </c>
      <c r="W73" s="216">
        <v>59703500</v>
      </c>
      <c r="X73" s="212">
        <f t="shared" si="22"/>
        <v>59703500</v>
      </c>
      <c r="Y73" s="215">
        <f t="shared" si="23"/>
        <v>61468910</v>
      </c>
      <c r="Z73" s="214">
        <f t="shared" si="23"/>
        <v>1043958490</v>
      </c>
      <c r="AA73" s="212">
        <f t="shared" si="24"/>
        <v>1105427400</v>
      </c>
      <c r="AB73" s="131">
        <f t="shared" si="25"/>
        <v>9.2866071530342022E-3</v>
      </c>
      <c r="AC73" s="131">
        <f t="shared" si="26"/>
        <v>1.2197164644191016E-2</v>
      </c>
      <c r="AD73" s="131">
        <f t="shared" si="27"/>
        <v>0.22207394171702274</v>
      </c>
      <c r="AE73" s="131">
        <f t="shared" si="28"/>
        <v>0.28340139750471177</v>
      </c>
      <c r="AF73" s="131">
        <f t="shared" si="29"/>
        <v>0.28278967935840926</v>
      </c>
      <c r="AG73" s="131">
        <f t="shared" si="30"/>
        <v>0.13624178304246845</v>
      </c>
      <c r="AH73" s="131">
        <f t="shared" si="31"/>
        <v>5.400942658016257E-2</v>
      </c>
    </row>
    <row r="74" spans="2:34" ht="13.5" customHeight="1">
      <c r="B74" s="228">
        <v>69</v>
      </c>
      <c r="C74" s="229" t="s">
        <v>54</v>
      </c>
      <c r="D74" s="215">
        <v>0</v>
      </c>
      <c r="E74" s="216">
        <v>16492980</v>
      </c>
      <c r="F74" s="212">
        <f t="shared" si="16"/>
        <v>16492980</v>
      </c>
      <c r="G74" s="215">
        <v>0</v>
      </c>
      <c r="H74" s="216">
        <v>14553880</v>
      </c>
      <c r="I74" s="212">
        <f t="shared" si="17"/>
        <v>14553880</v>
      </c>
      <c r="J74" s="215">
        <v>137208860</v>
      </c>
      <c r="K74" s="216">
        <v>593015400</v>
      </c>
      <c r="L74" s="212">
        <f t="shared" si="18"/>
        <v>730224260</v>
      </c>
      <c r="M74" s="215">
        <v>80831200</v>
      </c>
      <c r="N74" s="216">
        <v>673593380</v>
      </c>
      <c r="O74" s="212">
        <f t="shared" si="19"/>
        <v>754424580</v>
      </c>
      <c r="P74" s="215">
        <v>7230030</v>
      </c>
      <c r="Q74" s="216">
        <v>472919390</v>
      </c>
      <c r="R74" s="212">
        <f t="shared" si="20"/>
        <v>480149420</v>
      </c>
      <c r="S74" s="215">
        <v>2342000</v>
      </c>
      <c r="T74" s="216">
        <v>328442850</v>
      </c>
      <c r="U74" s="212">
        <f t="shared" si="21"/>
        <v>330784850</v>
      </c>
      <c r="V74" s="215">
        <v>0</v>
      </c>
      <c r="W74" s="216">
        <v>137607030</v>
      </c>
      <c r="X74" s="212">
        <f t="shared" si="22"/>
        <v>137607030</v>
      </c>
      <c r="Y74" s="215">
        <f t="shared" si="23"/>
        <v>227612090</v>
      </c>
      <c r="Z74" s="214">
        <f t="shared" si="23"/>
        <v>2236624910</v>
      </c>
      <c r="AA74" s="212">
        <f t="shared" si="24"/>
        <v>2464237000</v>
      </c>
      <c r="AB74" s="131">
        <f t="shared" si="25"/>
        <v>6.6929357849914595E-3</v>
      </c>
      <c r="AC74" s="131">
        <f t="shared" si="26"/>
        <v>5.9060390701056757E-3</v>
      </c>
      <c r="AD74" s="131">
        <f t="shared" si="27"/>
        <v>0.29632874597694947</v>
      </c>
      <c r="AE74" s="131">
        <f t="shared" si="28"/>
        <v>0.30614935982212749</v>
      </c>
      <c r="AF74" s="131">
        <f t="shared" si="29"/>
        <v>0.19484709465850891</v>
      </c>
      <c r="AG74" s="131">
        <f t="shared" si="30"/>
        <v>0.13423418689030317</v>
      </c>
      <c r="AH74" s="131">
        <f t="shared" si="31"/>
        <v>5.5841637797013843E-2</v>
      </c>
    </row>
    <row r="75" spans="2:34" ht="13.5" customHeight="1">
      <c r="B75" s="228">
        <v>70</v>
      </c>
      <c r="C75" s="229" t="s">
        <v>55</v>
      </c>
      <c r="D75" s="215">
        <v>900650</v>
      </c>
      <c r="E75" s="216">
        <v>639520</v>
      </c>
      <c r="F75" s="212">
        <f t="shared" si="16"/>
        <v>1540170</v>
      </c>
      <c r="G75" s="215">
        <v>0</v>
      </c>
      <c r="H75" s="216">
        <v>2611500</v>
      </c>
      <c r="I75" s="212">
        <f t="shared" si="17"/>
        <v>2611500</v>
      </c>
      <c r="J75" s="215">
        <v>19505730</v>
      </c>
      <c r="K75" s="216">
        <v>78440320</v>
      </c>
      <c r="L75" s="212">
        <f t="shared" si="18"/>
        <v>97946050</v>
      </c>
      <c r="M75" s="215">
        <v>524050</v>
      </c>
      <c r="N75" s="216">
        <v>116690890</v>
      </c>
      <c r="O75" s="212">
        <f t="shared" si="19"/>
        <v>117214940</v>
      </c>
      <c r="P75" s="215">
        <v>7936320</v>
      </c>
      <c r="Q75" s="216">
        <v>123374730</v>
      </c>
      <c r="R75" s="212">
        <f t="shared" si="20"/>
        <v>131311050</v>
      </c>
      <c r="S75" s="215">
        <v>572680</v>
      </c>
      <c r="T75" s="216">
        <v>70701020</v>
      </c>
      <c r="U75" s="212">
        <f t="shared" si="21"/>
        <v>71273700</v>
      </c>
      <c r="V75" s="215">
        <v>0</v>
      </c>
      <c r="W75" s="216">
        <v>6450450</v>
      </c>
      <c r="X75" s="212">
        <f t="shared" si="22"/>
        <v>6450450</v>
      </c>
      <c r="Y75" s="215">
        <f t="shared" si="23"/>
        <v>29439430</v>
      </c>
      <c r="Z75" s="214">
        <f t="shared" si="23"/>
        <v>398908430</v>
      </c>
      <c r="AA75" s="212">
        <f t="shared" si="24"/>
        <v>428347860</v>
      </c>
      <c r="AB75" s="131">
        <f t="shared" si="25"/>
        <v>3.5956056836609386E-3</v>
      </c>
      <c r="AC75" s="131">
        <f t="shared" si="26"/>
        <v>6.0966803942944878E-3</v>
      </c>
      <c r="AD75" s="131">
        <f t="shared" si="27"/>
        <v>0.22866006614343773</v>
      </c>
      <c r="AE75" s="131">
        <f t="shared" si="28"/>
        <v>0.27364427593965335</v>
      </c>
      <c r="AF75" s="131">
        <f t="shared" si="29"/>
        <v>0.30655236610730352</v>
      </c>
      <c r="AG75" s="131">
        <f t="shared" si="30"/>
        <v>0.1663921001029397</v>
      </c>
      <c r="AH75" s="131">
        <f t="shared" si="31"/>
        <v>1.5058905628710272E-2</v>
      </c>
    </row>
    <row r="76" spans="2:34" ht="13.5" customHeight="1">
      <c r="B76" s="228">
        <v>71</v>
      </c>
      <c r="C76" s="229" t="s">
        <v>56</v>
      </c>
      <c r="D76" s="215">
        <v>0</v>
      </c>
      <c r="E76" s="216">
        <v>0</v>
      </c>
      <c r="F76" s="212">
        <f t="shared" si="16"/>
        <v>0</v>
      </c>
      <c r="G76" s="215">
        <v>1006980</v>
      </c>
      <c r="H76" s="216">
        <v>31557830</v>
      </c>
      <c r="I76" s="212">
        <f t="shared" si="17"/>
        <v>32564810</v>
      </c>
      <c r="J76" s="215">
        <v>37156980</v>
      </c>
      <c r="K76" s="216">
        <v>245003930</v>
      </c>
      <c r="L76" s="212">
        <f t="shared" si="18"/>
        <v>282160910</v>
      </c>
      <c r="M76" s="215">
        <v>36079450</v>
      </c>
      <c r="N76" s="216">
        <v>467275930</v>
      </c>
      <c r="O76" s="212">
        <f t="shared" si="19"/>
        <v>503355380</v>
      </c>
      <c r="P76" s="215">
        <v>15824310</v>
      </c>
      <c r="Q76" s="216">
        <v>336874300</v>
      </c>
      <c r="R76" s="212">
        <f t="shared" si="20"/>
        <v>352698610</v>
      </c>
      <c r="S76" s="215">
        <v>1813830</v>
      </c>
      <c r="T76" s="216">
        <v>235104250</v>
      </c>
      <c r="U76" s="212">
        <f t="shared" si="21"/>
        <v>236918080</v>
      </c>
      <c r="V76" s="215">
        <v>0</v>
      </c>
      <c r="W76" s="216">
        <v>109885330</v>
      </c>
      <c r="X76" s="212">
        <f t="shared" si="22"/>
        <v>109885330</v>
      </c>
      <c r="Y76" s="215">
        <f t="shared" si="23"/>
        <v>91881550</v>
      </c>
      <c r="Z76" s="214">
        <f t="shared" si="23"/>
        <v>1425701570</v>
      </c>
      <c r="AA76" s="212">
        <f t="shared" si="24"/>
        <v>1517583120</v>
      </c>
      <c r="AB76" s="131">
        <f t="shared" si="25"/>
        <v>0</v>
      </c>
      <c r="AC76" s="131">
        <f t="shared" si="26"/>
        <v>2.1458336990464153E-2</v>
      </c>
      <c r="AD76" s="131">
        <f t="shared" si="27"/>
        <v>0.18592781263934988</v>
      </c>
      <c r="AE76" s="131">
        <f t="shared" si="28"/>
        <v>0.33168224749363318</v>
      </c>
      <c r="AF76" s="131">
        <f t="shared" si="29"/>
        <v>0.23240810032204365</v>
      </c>
      <c r="AG76" s="131">
        <f t="shared" si="30"/>
        <v>0.15611538958076973</v>
      </c>
      <c r="AH76" s="131">
        <f t="shared" si="31"/>
        <v>7.2408112973739461E-2</v>
      </c>
    </row>
    <row r="77" spans="2:34" ht="13.5" customHeight="1">
      <c r="B77" s="228">
        <v>72</v>
      </c>
      <c r="C77" s="229" t="s">
        <v>32</v>
      </c>
      <c r="D77" s="215">
        <v>0</v>
      </c>
      <c r="E77" s="216">
        <v>8873940</v>
      </c>
      <c r="F77" s="212">
        <f t="shared" si="16"/>
        <v>8873940</v>
      </c>
      <c r="G77" s="215">
        <v>0</v>
      </c>
      <c r="H77" s="216">
        <v>2522030</v>
      </c>
      <c r="I77" s="212">
        <f t="shared" si="17"/>
        <v>2522030</v>
      </c>
      <c r="J77" s="215">
        <v>17120480</v>
      </c>
      <c r="K77" s="216">
        <v>144623920</v>
      </c>
      <c r="L77" s="212">
        <f t="shared" si="18"/>
        <v>161744400</v>
      </c>
      <c r="M77" s="215">
        <v>13533160</v>
      </c>
      <c r="N77" s="216">
        <v>167048580</v>
      </c>
      <c r="O77" s="212">
        <f t="shared" si="19"/>
        <v>180581740</v>
      </c>
      <c r="P77" s="215">
        <v>5406470</v>
      </c>
      <c r="Q77" s="216">
        <v>171772160</v>
      </c>
      <c r="R77" s="212">
        <f t="shared" si="20"/>
        <v>177178630</v>
      </c>
      <c r="S77" s="215">
        <v>0</v>
      </c>
      <c r="T77" s="216">
        <v>113188180</v>
      </c>
      <c r="U77" s="212">
        <f t="shared" si="21"/>
        <v>113188180</v>
      </c>
      <c r="V77" s="215">
        <v>2944500</v>
      </c>
      <c r="W77" s="216">
        <v>29029280</v>
      </c>
      <c r="X77" s="212">
        <f t="shared" si="22"/>
        <v>31973780</v>
      </c>
      <c r="Y77" s="215">
        <f t="shared" si="23"/>
        <v>39004610</v>
      </c>
      <c r="Z77" s="214">
        <f t="shared" si="23"/>
        <v>637058090</v>
      </c>
      <c r="AA77" s="212">
        <f t="shared" si="24"/>
        <v>676062700</v>
      </c>
      <c r="AB77" s="131">
        <f t="shared" si="25"/>
        <v>1.3125912729692083E-2</v>
      </c>
      <c r="AC77" s="131">
        <f t="shared" si="26"/>
        <v>3.7304676030788268E-3</v>
      </c>
      <c r="AD77" s="131">
        <f t="shared" si="27"/>
        <v>0.23924467360793608</v>
      </c>
      <c r="AE77" s="131">
        <f t="shared" si="28"/>
        <v>0.26710797681930981</v>
      </c>
      <c r="AF77" s="131">
        <f t="shared" si="29"/>
        <v>0.26207425731370776</v>
      </c>
      <c r="AG77" s="131">
        <f t="shared" si="30"/>
        <v>0.16742260740017162</v>
      </c>
      <c r="AH77" s="131">
        <f t="shared" si="31"/>
        <v>4.7294104526103865E-2</v>
      </c>
    </row>
    <row r="78" spans="2:34" ht="13.5" customHeight="1">
      <c r="B78" s="228">
        <v>73</v>
      </c>
      <c r="C78" s="229" t="s">
        <v>33</v>
      </c>
      <c r="D78" s="215">
        <v>0</v>
      </c>
      <c r="E78" s="216">
        <v>0</v>
      </c>
      <c r="F78" s="212">
        <f t="shared" si="16"/>
        <v>0</v>
      </c>
      <c r="G78" s="215">
        <v>0</v>
      </c>
      <c r="H78" s="216">
        <v>0</v>
      </c>
      <c r="I78" s="212">
        <f t="shared" si="17"/>
        <v>0</v>
      </c>
      <c r="J78" s="215">
        <v>31115980</v>
      </c>
      <c r="K78" s="216">
        <v>223235130</v>
      </c>
      <c r="L78" s="212">
        <f t="shared" si="18"/>
        <v>254351110</v>
      </c>
      <c r="M78" s="215">
        <v>22370600</v>
      </c>
      <c r="N78" s="216">
        <v>250085850</v>
      </c>
      <c r="O78" s="212">
        <f t="shared" si="19"/>
        <v>272456450</v>
      </c>
      <c r="P78" s="215">
        <v>3602540</v>
      </c>
      <c r="Q78" s="216">
        <v>223626290</v>
      </c>
      <c r="R78" s="212">
        <f t="shared" si="20"/>
        <v>227228830</v>
      </c>
      <c r="S78" s="215">
        <v>9305320</v>
      </c>
      <c r="T78" s="216">
        <v>142184010</v>
      </c>
      <c r="U78" s="212">
        <f t="shared" si="21"/>
        <v>151489330</v>
      </c>
      <c r="V78" s="215">
        <v>0</v>
      </c>
      <c r="W78" s="216">
        <v>39275330</v>
      </c>
      <c r="X78" s="212">
        <f t="shared" si="22"/>
        <v>39275330</v>
      </c>
      <c r="Y78" s="215">
        <f t="shared" si="23"/>
        <v>66394440</v>
      </c>
      <c r="Z78" s="214">
        <f t="shared" si="23"/>
        <v>878406610</v>
      </c>
      <c r="AA78" s="212">
        <f t="shared" si="24"/>
        <v>944801050</v>
      </c>
      <c r="AB78" s="131">
        <f t="shared" si="25"/>
        <v>0</v>
      </c>
      <c r="AC78" s="131">
        <f t="shared" si="26"/>
        <v>0</v>
      </c>
      <c r="AD78" s="131">
        <f t="shared" si="27"/>
        <v>0.26921129056746923</v>
      </c>
      <c r="AE78" s="131">
        <f t="shared" si="28"/>
        <v>0.2883744149098903</v>
      </c>
      <c r="AF78" s="131">
        <f t="shared" si="29"/>
        <v>0.2405044215393283</v>
      </c>
      <c r="AG78" s="131">
        <f t="shared" si="30"/>
        <v>0.16033992553247056</v>
      </c>
      <c r="AH78" s="131">
        <f t="shared" si="31"/>
        <v>4.1569947450841638E-2</v>
      </c>
    </row>
    <row r="79" spans="2:34" ht="13.5" customHeight="1" thickBot="1">
      <c r="B79" s="228">
        <v>74</v>
      </c>
      <c r="C79" s="229" t="s">
        <v>34</v>
      </c>
      <c r="D79" s="215">
        <v>0</v>
      </c>
      <c r="E79" s="216">
        <v>0</v>
      </c>
      <c r="F79" s="212">
        <f t="shared" si="16"/>
        <v>0</v>
      </c>
      <c r="G79" s="215">
        <v>0</v>
      </c>
      <c r="H79" s="216">
        <v>2724200</v>
      </c>
      <c r="I79" s="212">
        <f t="shared" si="17"/>
        <v>2724200</v>
      </c>
      <c r="J79" s="215">
        <v>16479240</v>
      </c>
      <c r="K79" s="216">
        <v>146345340</v>
      </c>
      <c r="L79" s="212">
        <f t="shared" si="18"/>
        <v>162824580</v>
      </c>
      <c r="M79" s="215">
        <v>651210</v>
      </c>
      <c r="N79" s="216">
        <v>144425450</v>
      </c>
      <c r="O79" s="212">
        <f t="shared" si="19"/>
        <v>145076660</v>
      </c>
      <c r="P79" s="215">
        <v>16685200</v>
      </c>
      <c r="Q79" s="216">
        <v>95398850</v>
      </c>
      <c r="R79" s="212">
        <f t="shared" si="20"/>
        <v>112084050</v>
      </c>
      <c r="S79" s="215">
        <v>579080</v>
      </c>
      <c r="T79" s="216">
        <v>68741930</v>
      </c>
      <c r="U79" s="212">
        <f t="shared" si="21"/>
        <v>69321010</v>
      </c>
      <c r="V79" s="215">
        <v>0</v>
      </c>
      <c r="W79" s="216">
        <v>57492920</v>
      </c>
      <c r="X79" s="212">
        <f t="shared" si="22"/>
        <v>57492920</v>
      </c>
      <c r="Y79" s="215">
        <f t="shared" si="23"/>
        <v>34394730</v>
      </c>
      <c r="Z79" s="214">
        <f t="shared" si="23"/>
        <v>515128690</v>
      </c>
      <c r="AA79" s="212">
        <f t="shared" si="24"/>
        <v>549523420</v>
      </c>
      <c r="AB79" s="131">
        <f t="shared" si="25"/>
        <v>0</v>
      </c>
      <c r="AC79" s="131">
        <f t="shared" si="26"/>
        <v>4.9573865295859457E-3</v>
      </c>
      <c r="AD79" s="131">
        <f t="shared" si="27"/>
        <v>0.29630143879946008</v>
      </c>
      <c r="AE79" s="131">
        <f t="shared" si="28"/>
        <v>0.26400450776056095</v>
      </c>
      <c r="AF79" s="131">
        <f t="shared" si="29"/>
        <v>0.2039659201422207</v>
      </c>
      <c r="AG79" s="131">
        <f t="shared" si="30"/>
        <v>0.12614750796244498</v>
      </c>
      <c r="AH79" s="131">
        <f t="shared" si="31"/>
        <v>0.10462323880572734</v>
      </c>
    </row>
    <row r="80" spans="2:34" ht="13.5" customHeight="1" thickTop="1">
      <c r="B80" s="357" t="s">
        <v>0</v>
      </c>
      <c r="C80" s="358"/>
      <c r="D80" s="217">
        <f>地区別_医療費!D14</f>
        <v>333657790</v>
      </c>
      <c r="E80" s="218">
        <f>地区別_医療費!E14</f>
        <v>1317589960</v>
      </c>
      <c r="F80" s="217">
        <f>地区別_医療費!F14</f>
        <v>1651247750</v>
      </c>
      <c r="G80" s="217">
        <f>地区別_医療費!G14</f>
        <v>683893060</v>
      </c>
      <c r="H80" s="218">
        <f>地区別_医療費!H14</f>
        <v>5293131620</v>
      </c>
      <c r="I80" s="217">
        <f>地区別_医療費!I14</f>
        <v>5977024680</v>
      </c>
      <c r="J80" s="217">
        <f>地区別_医療費!J14</f>
        <v>16018099770</v>
      </c>
      <c r="K80" s="218">
        <f>地区別_医療費!K14</f>
        <v>104589678570</v>
      </c>
      <c r="L80" s="217">
        <f>地区別_医療費!L14</f>
        <v>120607778340</v>
      </c>
      <c r="M80" s="217">
        <f>地区別_医療費!M14</f>
        <v>13656689550</v>
      </c>
      <c r="N80" s="218">
        <f>地区別_医療費!N14</f>
        <v>133830843950</v>
      </c>
      <c r="O80" s="217">
        <f>地区別_医療費!O14</f>
        <v>147487533500</v>
      </c>
      <c r="P80" s="217">
        <f>地区別_医療費!P14</f>
        <v>5460163840</v>
      </c>
      <c r="Q80" s="218">
        <f>地区別_医療費!Q14</f>
        <v>113671728910</v>
      </c>
      <c r="R80" s="217">
        <f>地区別_医療費!R14</f>
        <v>119131892750</v>
      </c>
      <c r="S80" s="217">
        <f>地区別_医療費!S14</f>
        <v>947862480</v>
      </c>
      <c r="T80" s="218">
        <f>地区別_医療費!T14</f>
        <v>61590596290</v>
      </c>
      <c r="U80" s="217">
        <f>地区別_医療費!U14</f>
        <v>62538458770</v>
      </c>
      <c r="V80" s="217">
        <f>地区別_医療費!V14</f>
        <v>163762000</v>
      </c>
      <c r="W80" s="218">
        <f>地区別_医療費!W14</f>
        <v>23595305980</v>
      </c>
      <c r="X80" s="217">
        <f>地区別_医療費!X14</f>
        <v>23759067980</v>
      </c>
      <c r="Y80" s="217">
        <f>地区別_医療費!Y14</f>
        <v>37264128490</v>
      </c>
      <c r="Z80" s="218">
        <f>地区別_医療費!Z14</f>
        <v>443888875280</v>
      </c>
      <c r="AA80" s="217">
        <f>地区別_医療費!AA14</f>
        <v>481153003770</v>
      </c>
      <c r="AB80" s="132">
        <f>地区別_医療費!AB14</f>
        <v>3.4318558484762716E-3</v>
      </c>
      <c r="AC80" s="132">
        <f>地区別_医療費!AC14</f>
        <v>1.242229526401778E-2</v>
      </c>
      <c r="AD80" s="132">
        <f>地区別_医療費!AD14</f>
        <v>0.25066408688088071</v>
      </c>
      <c r="AE80" s="132">
        <f>地区別_医療費!AE14</f>
        <v>0.30652938326142459</v>
      </c>
      <c r="AF80" s="132">
        <f>地区別_医療費!AF14</f>
        <v>0.24759669339391102</v>
      </c>
      <c r="AG80" s="132">
        <f>地区別_医療費!AG14</f>
        <v>0.12997624098777222</v>
      </c>
      <c r="AH80" s="132">
        <f>地区別_医療費!AH14</f>
        <v>4.9379444363517412E-2</v>
      </c>
    </row>
  </sheetData>
  <mergeCells count="20">
    <mergeCell ref="B80:C80"/>
    <mergeCell ref="D4:F4"/>
    <mergeCell ref="V4:X4"/>
    <mergeCell ref="S4:U4"/>
    <mergeCell ref="P4:R4"/>
    <mergeCell ref="M4:O4"/>
    <mergeCell ref="J4:L4"/>
    <mergeCell ref="G4:I4"/>
    <mergeCell ref="B3:B5"/>
    <mergeCell ref="C3:C5"/>
    <mergeCell ref="Y4:AA4"/>
    <mergeCell ref="AB3:AH3"/>
    <mergeCell ref="AB4:AB5"/>
    <mergeCell ref="AC4:AC5"/>
    <mergeCell ref="AD4:AD5"/>
    <mergeCell ref="AE4:AE5"/>
    <mergeCell ref="AF4:AF5"/>
    <mergeCell ref="AG4:AG5"/>
    <mergeCell ref="AH4:AH5"/>
    <mergeCell ref="D3:AA3"/>
  </mergeCells>
  <phoneticPr fontId="4"/>
  <pageMargins left="0.51181102362204722" right="0.39370078740157483" top="0.74803149606299213" bottom="0.74803149606299213" header="0.31496062992125984" footer="0.31496062992125984"/>
  <pageSetup paperSize="8" scale="74" fitToHeight="0" orientation="landscape" r:id="rId1"/>
  <headerFooter>
    <oddHeader>&amp;R&amp;"ＭＳ 明朝,標準"&amp;12 2-2.高額レセプトの件数及び医療費</oddHeader>
  </headerFooter>
  <ignoredErrors>
    <ignoredError sqref="F6:F79 I6:I79 L6:L79 O6:O79 R6:R79 U6:U79 X6:Z79" emptyCellReferenc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15"/>
  <sheetViews>
    <sheetView showGridLines="0" zoomScaleNormal="100" zoomScaleSheetLayoutView="100" workbookViewId="0"/>
  </sheetViews>
  <sheetFormatPr defaultColWidth="9" defaultRowHeight="20.25" customHeight="1"/>
  <cols>
    <col min="1" max="1" width="4.625" style="3" customWidth="1"/>
    <col min="2" max="2" width="16.625" style="3" customWidth="1"/>
    <col min="3" max="6" width="13.75" style="3" customWidth="1"/>
    <col min="7" max="8" width="12.75" style="3" customWidth="1"/>
    <col min="9" max="16384" width="9" style="1"/>
  </cols>
  <sheetData>
    <row r="1" spans="1:8" ht="16.5" customHeight="1">
      <c r="B1" s="26" t="s">
        <v>510</v>
      </c>
      <c r="C1" s="6"/>
      <c r="D1" s="6"/>
      <c r="E1" s="6"/>
      <c r="F1" s="6"/>
      <c r="G1" s="6"/>
      <c r="H1" s="6"/>
    </row>
    <row r="2" spans="1:8" ht="16.5" customHeight="1">
      <c r="B2" s="6" t="s">
        <v>508</v>
      </c>
      <c r="C2" s="6"/>
      <c r="D2" s="53"/>
      <c r="E2" s="53"/>
      <c r="F2" s="53"/>
      <c r="G2" s="53"/>
      <c r="H2" s="6"/>
    </row>
    <row r="3" spans="1:8" ht="38.450000000000003" customHeight="1">
      <c r="A3" s="6"/>
      <c r="B3" s="55" t="s">
        <v>81</v>
      </c>
      <c r="C3" s="163" t="s">
        <v>246</v>
      </c>
      <c r="D3" s="56" t="s">
        <v>85</v>
      </c>
      <c r="E3" s="57" t="s">
        <v>86</v>
      </c>
      <c r="F3" s="168" t="s">
        <v>1126</v>
      </c>
      <c r="G3" s="166" t="s">
        <v>244</v>
      </c>
      <c r="H3" s="167" t="s">
        <v>1134</v>
      </c>
    </row>
    <row r="4" spans="1:8" ht="20.25" customHeight="1">
      <c r="A4" s="6"/>
      <c r="B4" s="58" t="s">
        <v>231</v>
      </c>
      <c r="C4" s="193">
        <f>地区別_患者数!D14</f>
        <v>2443</v>
      </c>
      <c r="D4" s="271">
        <v>75</v>
      </c>
      <c r="E4" s="270">
        <v>475</v>
      </c>
      <c r="F4" s="193">
        <v>517</v>
      </c>
      <c r="G4" s="164">
        <v>2.552430980686441E-3</v>
      </c>
      <c r="H4" s="128">
        <f>IFERROR(F4/C4,"-")</f>
        <v>0.21162505116659844</v>
      </c>
    </row>
    <row r="5" spans="1:8" ht="20.25" customHeight="1">
      <c r="A5" s="6"/>
      <c r="B5" s="58" t="s">
        <v>232</v>
      </c>
      <c r="C5" s="193">
        <f>地区別_患者数!I14</f>
        <v>8023</v>
      </c>
      <c r="D5" s="271">
        <v>248</v>
      </c>
      <c r="E5" s="270">
        <v>1719</v>
      </c>
      <c r="F5" s="193">
        <v>1856</v>
      </c>
      <c r="G5" s="164">
        <v>9.1630791105493901E-3</v>
      </c>
      <c r="H5" s="128">
        <f t="shared" ref="H5:H11" si="0">IFERROR(F5/C5,"-")</f>
        <v>0.23133491212763305</v>
      </c>
    </row>
    <row r="6" spans="1:8" ht="20.25" customHeight="1">
      <c r="A6" s="6"/>
      <c r="B6" s="58" t="s">
        <v>233</v>
      </c>
      <c r="C6" s="193">
        <f>地区別_患者数!N14</f>
        <v>462860</v>
      </c>
      <c r="D6" s="271">
        <v>5656</v>
      </c>
      <c r="E6" s="270">
        <v>47064</v>
      </c>
      <c r="F6" s="193">
        <v>50312</v>
      </c>
      <c r="G6" s="164">
        <v>0.24839053675105652</v>
      </c>
      <c r="H6" s="128">
        <f t="shared" si="0"/>
        <v>0.10869809445620707</v>
      </c>
    </row>
    <row r="7" spans="1:8" ht="20.25" customHeight="1">
      <c r="A7" s="6"/>
      <c r="B7" s="58" t="s">
        <v>234</v>
      </c>
      <c r="C7" s="193">
        <f>地区別_患者数!S14</f>
        <v>402345</v>
      </c>
      <c r="D7" s="271">
        <v>4661</v>
      </c>
      <c r="E7" s="270">
        <v>58246</v>
      </c>
      <c r="F7" s="193">
        <v>60845</v>
      </c>
      <c r="G7" s="164">
        <v>0.30039199810419054</v>
      </c>
      <c r="H7" s="128">
        <f t="shared" si="0"/>
        <v>0.1512259379388336</v>
      </c>
    </row>
    <row r="8" spans="1:8" ht="20.25" customHeight="1">
      <c r="A8" s="6"/>
      <c r="B8" s="58" t="s">
        <v>235</v>
      </c>
      <c r="C8" s="193">
        <f>地区別_患者数!X14</f>
        <v>259897</v>
      </c>
      <c r="D8" s="271">
        <v>1963</v>
      </c>
      <c r="E8" s="270">
        <v>49154</v>
      </c>
      <c r="F8" s="193">
        <v>50301</v>
      </c>
      <c r="G8" s="164">
        <v>0.24833622970891425</v>
      </c>
      <c r="H8" s="128">
        <f t="shared" si="0"/>
        <v>0.19354205704567579</v>
      </c>
    </row>
    <row r="9" spans="1:8" ht="20.25" customHeight="1">
      <c r="A9" s="6"/>
      <c r="B9" s="58" t="s">
        <v>236</v>
      </c>
      <c r="C9" s="193">
        <f>地区別_患者数!AC14</f>
        <v>121354</v>
      </c>
      <c r="D9" s="271">
        <v>441</v>
      </c>
      <c r="E9" s="270">
        <v>27394</v>
      </c>
      <c r="F9" s="193">
        <v>27659</v>
      </c>
      <c r="G9" s="164">
        <v>0.13655258896480904</v>
      </c>
      <c r="H9" s="128">
        <f t="shared" si="0"/>
        <v>0.22791996967549483</v>
      </c>
    </row>
    <row r="10" spans="1:8" ht="20.25" customHeight="1" thickBot="1">
      <c r="A10" s="6"/>
      <c r="B10" s="58" t="s">
        <v>237</v>
      </c>
      <c r="C10" s="193">
        <f>地区別_患者数!AH14</f>
        <v>46223</v>
      </c>
      <c r="D10" s="272">
        <v>88</v>
      </c>
      <c r="E10" s="270">
        <v>11006</v>
      </c>
      <c r="F10" s="193">
        <v>11062</v>
      </c>
      <c r="G10" s="164">
        <v>5.4613136379793828E-2</v>
      </c>
      <c r="H10" s="128">
        <f t="shared" si="0"/>
        <v>0.239318088397551</v>
      </c>
    </row>
    <row r="11" spans="1:8" ht="20.25" customHeight="1" thickTop="1">
      <c r="A11" s="6"/>
      <c r="B11" s="59" t="s">
        <v>1123</v>
      </c>
      <c r="C11" s="194">
        <f>地区別_患者数!AM14</f>
        <v>1303145</v>
      </c>
      <c r="D11" s="274">
        <v>13132</v>
      </c>
      <c r="E11" s="273">
        <v>195058</v>
      </c>
      <c r="F11" s="194">
        <v>202552</v>
      </c>
      <c r="G11" s="165"/>
      <c r="H11" s="195">
        <f t="shared" si="0"/>
        <v>0.15543320198442998</v>
      </c>
    </row>
    <row r="12" spans="1:8" s="6" customFormat="1" ht="13.5">
      <c r="B12" s="23" t="s">
        <v>240</v>
      </c>
      <c r="C12" s="23"/>
      <c r="D12" s="11"/>
      <c r="E12" s="11"/>
      <c r="F12" s="11"/>
      <c r="G12" s="11"/>
      <c r="H12" s="11"/>
    </row>
    <row r="13" spans="1:8" s="6" customFormat="1" ht="13.5">
      <c r="B13" s="23" t="s">
        <v>485</v>
      </c>
      <c r="C13" s="23"/>
      <c r="D13" s="11"/>
      <c r="E13" s="11"/>
      <c r="F13" s="11"/>
      <c r="G13" s="11"/>
      <c r="H13" s="11"/>
    </row>
    <row r="14" spans="1:8" s="6" customFormat="1" ht="13.5">
      <c r="B14" s="54" t="s">
        <v>221</v>
      </c>
      <c r="C14" s="54"/>
      <c r="D14" s="53"/>
      <c r="E14" s="53"/>
      <c r="F14" s="53"/>
      <c r="G14" s="53"/>
      <c r="H14" s="53"/>
    </row>
    <row r="15" spans="1:8" s="6" customFormat="1" ht="13.5">
      <c r="B15" s="23" t="s">
        <v>480</v>
      </c>
      <c r="C15" s="23"/>
      <c r="D15" s="161"/>
      <c r="E15" s="161"/>
      <c r="F15" s="161"/>
      <c r="G15" s="161"/>
      <c r="H15" s="161"/>
    </row>
  </sheetData>
  <phoneticPr fontId="4"/>
  <pageMargins left="0.70866141732283472" right="0.70866141732283472" top="0.74803149606299213" bottom="0.74803149606299213" header="0.31496062992125984" footer="0.31496062992125984"/>
  <pageSetup paperSize="9" scale="75" orientation="portrait" r:id="rId1"/>
  <headerFooter>
    <oddHeader>&amp;R&amp;"ＭＳ 明朝,標準"&amp;12 2-2.高額レセプトの件数及び医療費</oddHeader>
  </headerFooter>
  <ignoredErrors>
    <ignoredError sqref="C4:C11" emptyCellReferenc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DD66-FC61-4234-8ADF-3D57EEC54B87}">
  <sheetPr codeName="Sheet37"/>
  <dimension ref="A1:H6"/>
  <sheetViews>
    <sheetView showGridLines="0" zoomScaleNormal="100" zoomScaleSheetLayoutView="100" workbookViewId="0"/>
  </sheetViews>
  <sheetFormatPr defaultColWidth="9" defaultRowHeight="20.25" customHeight="1"/>
  <cols>
    <col min="1" max="1" width="4.625" style="3" customWidth="1"/>
    <col min="2" max="2" width="16.625" style="3" customWidth="1"/>
    <col min="3" max="6" width="13.75" style="3" customWidth="1"/>
    <col min="7" max="8" width="12.75" style="3" customWidth="1"/>
    <col min="9" max="16384" width="9" style="3"/>
  </cols>
  <sheetData>
    <row r="1" spans="1:8" ht="16.5" customHeight="1">
      <c r="B1" s="26" t="s">
        <v>510</v>
      </c>
      <c r="C1" s="6"/>
      <c r="D1" s="6"/>
      <c r="E1" s="6"/>
      <c r="F1" s="6"/>
      <c r="G1" s="6"/>
      <c r="H1" s="6"/>
    </row>
    <row r="2" spans="1:8" ht="16.5" customHeight="1">
      <c r="B2" s="6" t="s">
        <v>490</v>
      </c>
      <c r="C2" s="6"/>
      <c r="D2" s="53"/>
      <c r="E2" s="53"/>
      <c r="F2" s="53"/>
      <c r="G2" s="53"/>
      <c r="H2" s="6"/>
    </row>
    <row r="3" spans="1:8" ht="38.450000000000003" customHeight="1">
      <c r="A3" s="6"/>
      <c r="B3" s="55" t="s">
        <v>482</v>
      </c>
      <c r="C3" s="163" t="s">
        <v>246</v>
      </c>
      <c r="D3" s="56" t="s">
        <v>85</v>
      </c>
      <c r="E3" s="57" t="s">
        <v>86</v>
      </c>
      <c r="F3" s="168" t="s">
        <v>1127</v>
      </c>
      <c r="G3" s="166" t="s">
        <v>244</v>
      </c>
      <c r="H3" s="167" t="s">
        <v>1134</v>
      </c>
    </row>
    <row r="4" spans="1:8" ht="20.25" customHeight="1">
      <c r="A4" s="6"/>
      <c r="B4" s="58" t="s">
        <v>483</v>
      </c>
      <c r="C4" s="303">
        <v>522326</v>
      </c>
      <c r="D4" s="304">
        <v>7765</v>
      </c>
      <c r="E4" s="305">
        <v>85152</v>
      </c>
      <c r="F4" s="303">
        <v>89492</v>
      </c>
      <c r="G4" s="299">
        <f>IFERROR(F4/$F$6,"-")</f>
        <v>0.44182234685414118</v>
      </c>
      <c r="H4" s="128">
        <f>IFERROR(F4/C4,"-")</f>
        <v>0.17133361157591237</v>
      </c>
    </row>
    <row r="5" spans="1:8" ht="20.25" customHeight="1" thickBot="1">
      <c r="A5" s="6"/>
      <c r="B5" s="58" t="s">
        <v>484</v>
      </c>
      <c r="C5" s="303">
        <v>780819</v>
      </c>
      <c r="D5" s="304">
        <v>5367</v>
      </c>
      <c r="E5" s="305">
        <v>109906</v>
      </c>
      <c r="F5" s="303">
        <v>113060</v>
      </c>
      <c r="G5" s="300">
        <f>IFERROR(F5/$F$6,"-")</f>
        <v>0.55817765314585888</v>
      </c>
      <c r="H5" s="128">
        <f>IFERROR(F5/C5,"-")</f>
        <v>0.14479668143321309</v>
      </c>
    </row>
    <row r="6" spans="1:8" ht="20.25" customHeight="1" thickTop="1">
      <c r="A6" s="6"/>
      <c r="B6" s="59" t="s">
        <v>486</v>
      </c>
      <c r="C6" s="194">
        <f>地区別_患者数!AM14</f>
        <v>1303145</v>
      </c>
      <c r="D6" s="274">
        <f>年齢階層別_患者数!D11</f>
        <v>13132</v>
      </c>
      <c r="E6" s="273">
        <f>年齢階層別_患者数!E11</f>
        <v>195058</v>
      </c>
      <c r="F6" s="194">
        <f>年齢階層別_患者数!F11</f>
        <v>202552</v>
      </c>
      <c r="G6" s="165"/>
      <c r="H6" s="195">
        <f>年齢階層別_患者数!H11</f>
        <v>0.15543320198442998</v>
      </c>
    </row>
  </sheetData>
  <phoneticPr fontId="4"/>
  <pageMargins left="0.70866141732283472" right="0.70866141732283472" top="0.74803149606299213" bottom="0.74803149606299213" header="0.31496062992125984" footer="0.31496062992125984"/>
  <pageSetup paperSize="9" scale="75" orientation="portrait" r:id="rId1"/>
  <headerFooter>
    <oddHeader>&amp;R&amp;"ＭＳ 明朝,標準"&amp;12 2-2.高額レセプトの件数及び医療費</oddHeader>
  </headerFooter>
  <ignoredErrors>
    <ignoredError sqref="G4:H5 C6"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8036B-F30C-4699-8FAC-6492557C4AF3}">
  <sheetPr codeName="Sheet34"/>
  <dimension ref="B1:J19"/>
  <sheetViews>
    <sheetView showGridLines="0" zoomScaleNormal="100" zoomScaleSheetLayoutView="100" workbookViewId="0"/>
  </sheetViews>
  <sheetFormatPr defaultColWidth="9" defaultRowHeight="13.5"/>
  <cols>
    <col min="1" max="1" width="4.625" style="6" customWidth="1"/>
    <col min="2" max="2" width="12.25" style="6" customWidth="1"/>
    <col min="3" max="4" width="12.625" style="6" customWidth="1"/>
    <col min="5" max="5" width="11.625" style="6" customWidth="1"/>
    <col min="6" max="8" width="17.625" style="6" customWidth="1"/>
    <col min="9" max="10" width="11.625" style="6" customWidth="1"/>
    <col min="11" max="16384" width="9" style="6"/>
  </cols>
  <sheetData>
    <row r="1" spans="2:10" ht="16.5" customHeight="1">
      <c r="B1" s="26" t="s">
        <v>519</v>
      </c>
    </row>
    <row r="2" spans="2:10" ht="16.5" customHeight="1">
      <c r="B2" s="26" t="s">
        <v>503</v>
      </c>
    </row>
    <row r="3" spans="2:10" ht="16.5" customHeight="1">
      <c r="B3" s="322" t="s">
        <v>477</v>
      </c>
      <c r="C3" s="192" t="s">
        <v>80</v>
      </c>
      <c r="D3" s="192" t="s">
        <v>78</v>
      </c>
      <c r="E3" s="192" t="s">
        <v>76</v>
      </c>
      <c r="F3" s="192" t="s">
        <v>75</v>
      </c>
      <c r="G3" s="192" t="s">
        <v>74</v>
      </c>
      <c r="H3" s="192" t="s">
        <v>73</v>
      </c>
      <c r="I3" s="192" t="s">
        <v>72</v>
      </c>
      <c r="J3" s="109"/>
    </row>
    <row r="4" spans="2:10" ht="16.5" customHeight="1">
      <c r="B4" s="323"/>
      <c r="C4" s="320" t="s">
        <v>96</v>
      </c>
      <c r="D4" s="320" t="s">
        <v>97</v>
      </c>
      <c r="E4" s="320" t="s">
        <v>243</v>
      </c>
      <c r="F4" s="325" t="s">
        <v>1140</v>
      </c>
      <c r="G4" s="293"/>
      <c r="H4" s="33"/>
      <c r="I4" s="320" t="s">
        <v>247</v>
      </c>
      <c r="J4" s="110"/>
    </row>
    <row r="5" spans="2:10" ht="60" customHeight="1">
      <c r="B5" s="324"/>
      <c r="C5" s="321"/>
      <c r="D5" s="321"/>
      <c r="E5" s="321"/>
      <c r="F5" s="321"/>
      <c r="G5" s="292" t="s">
        <v>1141</v>
      </c>
      <c r="H5" s="35" t="s">
        <v>1142</v>
      </c>
      <c r="I5" s="321"/>
      <c r="J5" s="110"/>
    </row>
    <row r="6" spans="2:10" ht="19.5" customHeight="1">
      <c r="B6" s="295" t="s">
        <v>231</v>
      </c>
      <c r="C6" s="134">
        <v>60797</v>
      </c>
      <c r="D6" s="211">
        <v>1676</v>
      </c>
      <c r="E6" s="244">
        <f>IFERROR(D6/C6,"-")</f>
        <v>2.7567149694886262E-2</v>
      </c>
      <c r="F6" s="211">
        <v>4210953080</v>
      </c>
      <c r="G6" s="211">
        <v>1651247750</v>
      </c>
      <c r="H6" s="210">
        <f>F6-G6</f>
        <v>2559705330</v>
      </c>
      <c r="I6" s="37">
        <f>IFERROR(G6/F6,"-")</f>
        <v>0.39213159553893678</v>
      </c>
      <c r="J6" s="29"/>
    </row>
    <row r="7" spans="2:10" ht="19.5" customHeight="1">
      <c r="B7" s="295" t="s">
        <v>232</v>
      </c>
      <c r="C7" s="134">
        <v>211710</v>
      </c>
      <c r="D7" s="211">
        <v>6294</v>
      </c>
      <c r="E7" s="244">
        <f t="shared" ref="E7:E12" si="0">IFERROR(D7/C7,"-")</f>
        <v>2.9729346747909877E-2</v>
      </c>
      <c r="F7" s="211">
        <v>15211905470</v>
      </c>
      <c r="G7" s="211">
        <v>5977024680</v>
      </c>
      <c r="H7" s="210">
        <f t="shared" ref="H7:H12" si="1">F7-G7</f>
        <v>9234880790</v>
      </c>
      <c r="I7" s="37">
        <f t="shared" ref="I7:I12" si="2">IFERROR(G7/F7,"-")</f>
        <v>0.3929175534115385</v>
      </c>
      <c r="J7" s="29"/>
    </row>
    <row r="8" spans="2:10" ht="19.5" customHeight="1">
      <c r="B8" s="296" t="s">
        <v>233</v>
      </c>
      <c r="C8" s="134">
        <v>10437716</v>
      </c>
      <c r="D8" s="211">
        <v>114557</v>
      </c>
      <c r="E8" s="244">
        <f t="shared" si="0"/>
        <v>1.097529382864987E-2</v>
      </c>
      <c r="F8" s="211">
        <v>299946178860</v>
      </c>
      <c r="G8" s="211">
        <v>120607778340</v>
      </c>
      <c r="H8" s="210">
        <f t="shared" si="1"/>
        <v>179338400520</v>
      </c>
      <c r="I8" s="37">
        <f t="shared" si="2"/>
        <v>0.40209806572096302</v>
      </c>
      <c r="J8" s="29"/>
    </row>
    <row r="9" spans="2:10" ht="19.5" customHeight="1">
      <c r="B9" s="296" t="s">
        <v>234</v>
      </c>
      <c r="C9" s="134">
        <v>11127860</v>
      </c>
      <c r="D9" s="211">
        <v>146994</v>
      </c>
      <c r="E9" s="244">
        <f t="shared" si="0"/>
        <v>1.3209547927454155E-2</v>
      </c>
      <c r="F9" s="211">
        <v>349146937430</v>
      </c>
      <c r="G9" s="211">
        <v>147487533500</v>
      </c>
      <c r="H9" s="210">
        <f t="shared" si="1"/>
        <v>201659403930</v>
      </c>
      <c r="I9" s="37">
        <f t="shared" si="2"/>
        <v>0.42242253243183486</v>
      </c>
      <c r="J9" s="29"/>
    </row>
    <row r="10" spans="2:10" ht="19.5" customHeight="1">
      <c r="B10" s="296" t="s">
        <v>235</v>
      </c>
      <c r="C10" s="134">
        <v>7081557</v>
      </c>
      <c r="D10" s="211">
        <v>128897</v>
      </c>
      <c r="E10" s="244">
        <f t="shared" si="0"/>
        <v>1.8201788109592283E-2</v>
      </c>
      <c r="F10" s="211">
        <v>261220437250</v>
      </c>
      <c r="G10" s="211">
        <v>119131892750</v>
      </c>
      <c r="H10" s="210">
        <f t="shared" si="1"/>
        <v>142088544500</v>
      </c>
      <c r="I10" s="37">
        <f t="shared" si="2"/>
        <v>0.45605885207207308</v>
      </c>
      <c r="J10" s="29"/>
    </row>
    <row r="11" spans="2:10" ht="19.5" customHeight="1">
      <c r="B11" s="296" t="s">
        <v>236</v>
      </c>
      <c r="C11" s="134">
        <v>2943754</v>
      </c>
      <c r="D11" s="211">
        <v>73970</v>
      </c>
      <c r="E11" s="244">
        <f t="shared" si="0"/>
        <v>2.5127779019578401E-2</v>
      </c>
      <c r="F11" s="211">
        <v>128634897640</v>
      </c>
      <c r="G11" s="211">
        <v>62538458770</v>
      </c>
      <c r="H11" s="210">
        <f t="shared" si="1"/>
        <v>66096438870</v>
      </c>
      <c r="I11" s="37">
        <f t="shared" si="2"/>
        <v>0.48617023776099455</v>
      </c>
      <c r="J11" s="29"/>
    </row>
    <row r="12" spans="2:10" ht="19.5" customHeight="1" thickBot="1">
      <c r="B12" s="296" t="s">
        <v>237</v>
      </c>
      <c r="C12" s="134">
        <v>905658</v>
      </c>
      <c r="D12" s="211">
        <v>30517</v>
      </c>
      <c r="E12" s="244">
        <f t="shared" si="0"/>
        <v>3.3695942618516043E-2</v>
      </c>
      <c r="F12" s="211">
        <v>47224428280</v>
      </c>
      <c r="G12" s="211">
        <v>23759067980</v>
      </c>
      <c r="H12" s="210">
        <f t="shared" si="1"/>
        <v>23465360300</v>
      </c>
      <c r="I12" s="37">
        <f t="shared" si="2"/>
        <v>0.50310970074913952</v>
      </c>
      <c r="J12" s="29"/>
    </row>
    <row r="13" spans="2:10" ht="19.5" customHeight="1" thickTop="1">
      <c r="B13" s="294" t="s">
        <v>478</v>
      </c>
      <c r="C13" s="196">
        <f>地区別_件数及び割合!D14</f>
        <v>32769052</v>
      </c>
      <c r="D13" s="196">
        <f>地区別_件数及び割合!E14</f>
        <v>502905</v>
      </c>
      <c r="E13" s="245">
        <f>地区別_件数及び割合!F14</f>
        <v>1.5346949920919287E-2</v>
      </c>
      <c r="F13" s="209">
        <f>地区別_件数及び割合!G14</f>
        <v>1105595738010</v>
      </c>
      <c r="G13" s="209">
        <f>地区別_件数及び割合!H14</f>
        <v>481153003770</v>
      </c>
      <c r="H13" s="209">
        <f>地区別_件数及び割合!I14</f>
        <v>624442734240</v>
      </c>
      <c r="I13" s="39">
        <f>地区別_件数及び割合!J14</f>
        <v>0.43519795457609484</v>
      </c>
      <c r="J13" s="29"/>
    </row>
    <row r="14" spans="2:10">
      <c r="B14" s="298" t="s">
        <v>481</v>
      </c>
    </row>
    <row r="15" spans="2:10">
      <c r="B15" s="54" t="s">
        <v>479</v>
      </c>
    </row>
    <row r="16" spans="2:10">
      <c r="B16" s="297" t="s">
        <v>480</v>
      </c>
      <c r="C16" s="47"/>
    </row>
    <row r="17" spans="2:2">
      <c r="B17" s="53" t="s">
        <v>487</v>
      </c>
    </row>
    <row r="18" spans="2:2">
      <c r="B18" s="53" t="s">
        <v>488</v>
      </c>
    </row>
    <row r="19" spans="2:2">
      <c r="B19" s="53" t="s">
        <v>276</v>
      </c>
    </row>
  </sheetData>
  <mergeCells count="6">
    <mergeCell ref="I4:I5"/>
    <mergeCell ref="B3:B5"/>
    <mergeCell ref="C4:C5"/>
    <mergeCell ref="D4:D5"/>
    <mergeCell ref="E4:E5"/>
    <mergeCell ref="F4:F5"/>
  </mergeCells>
  <phoneticPr fontId="4"/>
  <pageMargins left="0.70866141732283472" right="0.19685039370078741"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ignoredErrors>
    <ignoredError sqref="H7:H12 H6" emptyCellReferenc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AX14"/>
  <sheetViews>
    <sheetView showGridLines="0" zoomScaleNormal="100" zoomScaleSheetLayoutView="100" workbookViewId="0"/>
  </sheetViews>
  <sheetFormatPr defaultColWidth="9" defaultRowHeight="13.5"/>
  <cols>
    <col min="1" max="1" width="4.625" style="47" customWidth="1"/>
    <col min="2" max="2" width="7.75" style="47" customWidth="1"/>
    <col min="3" max="3" width="29.125" style="47" customWidth="1"/>
    <col min="4" max="4" width="9.75" style="47" customWidth="1"/>
    <col min="5" max="7" width="8.75" style="47" customWidth="1"/>
    <col min="8" max="8" width="8.625" style="47" customWidth="1"/>
    <col min="9" max="9" width="9.75" style="47" customWidth="1"/>
    <col min="10" max="12" width="8.75" style="47" customWidth="1"/>
    <col min="13" max="13" width="8.625" style="47" customWidth="1"/>
    <col min="14" max="14" width="9.75" style="47" customWidth="1"/>
    <col min="15" max="17" width="8.75" style="47" customWidth="1"/>
    <col min="18" max="18" width="8.625" style="47" customWidth="1"/>
    <col min="19" max="19" width="9.75" style="47" customWidth="1"/>
    <col min="20" max="22" width="8.75" style="47" customWidth="1"/>
    <col min="23" max="23" width="8.625" style="47" customWidth="1"/>
    <col min="24" max="24" width="9.75" style="47" customWidth="1"/>
    <col min="25" max="27" width="8.75" style="47" customWidth="1"/>
    <col min="28" max="28" width="8.625" style="47" customWidth="1"/>
    <col min="29" max="29" width="9.75" style="47" customWidth="1"/>
    <col min="30" max="32" width="8.75" style="47" customWidth="1"/>
    <col min="33" max="33" width="8.625" style="47" customWidth="1"/>
    <col min="34" max="34" width="9.75" style="47" customWidth="1"/>
    <col min="35" max="37" width="8.75" style="47" customWidth="1"/>
    <col min="38" max="38" width="8.625" style="47" customWidth="1"/>
    <col min="39" max="39" width="9.75" style="47" customWidth="1"/>
    <col min="40" max="42" width="8.75" style="47" customWidth="1"/>
    <col min="43" max="43" width="8.625" style="47" customWidth="1"/>
    <col min="44" max="50" width="7.75" style="47" customWidth="1"/>
    <col min="51" max="16384" width="9" style="47"/>
  </cols>
  <sheetData>
    <row r="1" spans="2:50" ht="16.5" customHeight="1">
      <c r="B1" s="227" t="s">
        <v>511</v>
      </c>
    </row>
    <row r="2" spans="2:50" ht="16.5" customHeight="1">
      <c r="B2" s="227" t="s">
        <v>489</v>
      </c>
      <c r="E2" s="41"/>
    </row>
    <row r="3" spans="2:50" ht="13.5" customHeight="1">
      <c r="B3" s="359"/>
      <c r="C3" s="362" t="s">
        <v>109</v>
      </c>
      <c r="D3" s="352" t="s">
        <v>65</v>
      </c>
      <c r="E3" s="353"/>
      <c r="F3" s="353"/>
      <c r="G3" s="353"/>
      <c r="H3" s="354"/>
      <c r="I3" s="352" t="s">
        <v>66</v>
      </c>
      <c r="J3" s="353"/>
      <c r="K3" s="353"/>
      <c r="L3" s="353"/>
      <c r="M3" s="354"/>
      <c r="N3" s="352" t="s">
        <v>67</v>
      </c>
      <c r="O3" s="353"/>
      <c r="P3" s="353"/>
      <c r="Q3" s="353"/>
      <c r="R3" s="354"/>
      <c r="S3" s="352" t="s">
        <v>68</v>
      </c>
      <c r="T3" s="353"/>
      <c r="U3" s="353"/>
      <c r="V3" s="353"/>
      <c r="W3" s="354"/>
      <c r="X3" s="368" t="s">
        <v>69</v>
      </c>
      <c r="Y3" s="368"/>
      <c r="Z3" s="368"/>
      <c r="AA3" s="368"/>
      <c r="AB3" s="368"/>
      <c r="AC3" s="368" t="s">
        <v>70</v>
      </c>
      <c r="AD3" s="368"/>
      <c r="AE3" s="368"/>
      <c r="AF3" s="368"/>
      <c r="AG3" s="368"/>
      <c r="AH3" s="352" t="s">
        <v>71</v>
      </c>
      <c r="AI3" s="353"/>
      <c r="AJ3" s="353"/>
      <c r="AK3" s="353"/>
      <c r="AL3" s="354"/>
      <c r="AM3" s="352" t="s">
        <v>101</v>
      </c>
      <c r="AN3" s="353"/>
      <c r="AO3" s="353"/>
      <c r="AP3" s="353"/>
      <c r="AQ3" s="354"/>
      <c r="AR3" s="352" t="s">
        <v>133</v>
      </c>
      <c r="AS3" s="353"/>
      <c r="AT3" s="353"/>
      <c r="AU3" s="353"/>
      <c r="AV3" s="353"/>
      <c r="AW3" s="353"/>
      <c r="AX3" s="354"/>
    </row>
    <row r="4" spans="2:50" ht="13.5" customHeight="1">
      <c r="B4" s="360"/>
      <c r="C4" s="363"/>
      <c r="D4" s="365" t="s">
        <v>1130</v>
      </c>
      <c r="E4" s="352" t="s">
        <v>102</v>
      </c>
      <c r="F4" s="353"/>
      <c r="G4" s="353"/>
      <c r="H4" s="366" t="s">
        <v>1128</v>
      </c>
      <c r="I4" s="365" t="s">
        <v>1130</v>
      </c>
      <c r="J4" s="352" t="s">
        <v>102</v>
      </c>
      <c r="K4" s="353"/>
      <c r="L4" s="353"/>
      <c r="M4" s="366" t="s">
        <v>1128</v>
      </c>
      <c r="N4" s="365" t="s">
        <v>1130</v>
      </c>
      <c r="O4" s="352" t="s">
        <v>102</v>
      </c>
      <c r="P4" s="353"/>
      <c r="Q4" s="353"/>
      <c r="R4" s="366" t="s">
        <v>1128</v>
      </c>
      <c r="S4" s="365" t="s">
        <v>1130</v>
      </c>
      <c r="T4" s="352" t="s">
        <v>102</v>
      </c>
      <c r="U4" s="353"/>
      <c r="V4" s="353"/>
      <c r="W4" s="366" t="s">
        <v>1128</v>
      </c>
      <c r="X4" s="365" t="s">
        <v>1130</v>
      </c>
      <c r="Y4" s="352" t="s">
        <v>102</v>
      </c>
      <c r="Z4" s="353"/>
      <c r="AA4" s="353"/>
      <c r="AB4" s="366" t="s">
        <v>1128</v>
      </c>
      <c r="AC4" s="365" t="s">
        <v>1130</v>
      </c>
      <c r="AD4" s="352" t="s">
        <v>102</v>
      </c>
      <c r="AE4" s="353"/>
      <c r="AF4" s="353"/>
      <c r="AG4" s="366" t="s">
        <v>1128</v>
      </c>
      <c r="AH4" s="365" t="s">
        <v>1130</v>
      </c>
      <c r="AI4" s="352" t="s">
        <v>102</v>
      </c>
      <c r="AJ4" s="353"/>
      <c r="AK4" s="353"/>
      <c r="AL4" s="366" t="s">
        <v>1128</v>
      </c>
      <c r="AM4" s="365" t="s">
        <v>1130</v>
      </c>
      <c r="AN4" s="352" t="s">
        <v>102</v>
      </c>
      <c r="AO4" s="353"/>
      <c r="AP4" s="353"/>
      <c r="AQ4" s="366" t="s">
        <v>1128</v>
      </c>
      <c r="AR4" s="355" t="s">
        <v>1117</v>
      </c>
      <c r="AS4" s="355" t="s">
        <v>1118</v>
      </c>
      <c r="AT4" s="355" t="s">
        <v>1119</v>
      </c>
      <c r="AU4" s="355" t="s">
        <v>1120</v>
      </c>
      <c r="AV4" s="355" t="s">
        <v>1121</v>
      </c>
      <c r="AW4" s="355" t="s">
        <v>1122</v>
      </c>
      <c r="AX4" s="355" t="s">
        <v>71</v>
      </c>
    </row>
    <row r="5" spans="2:50" ht="40.15" customHeight="1">
      <c r="B5" s="361"/>
      <c r="C5" s="364"/>
      <c r="D5" s="361"/>
      <c r="E5" s="233" t="s">
        <v>100</v>
      </c>
      <c r="F5" s="234" t="s">
        <v>98</v>
      </c>
      <c r="G5" s="237" t="s">
        <v>245</v>
      </c>
      <c r="H5" s="367"/>
      <c r="I5" s="361"/>
      <c r="J5" s="233" t="s">
        <v>100</v>
      </c>
      <c r="K5" s="234" t="s">
        <v>98</v>
      </c>
      <c r="L5" s="238" t="s">
        <v>245</v>
      </c>
      <c r="M5" s="367"/>
      <c r="N5" s="361"/>
      <c r="O5" s="233" t="s">
        <v>100</v>
      </c>
      <c r="P5" s="234" t="s">
        <v>98</v>
      </c>
      <c r="Q5" s="238" t="s">
        <v>245</v>
      </c>
      <c r="R5" s="367"/>
      <c r="S5" s="361"/>
      <c r="T5" s="233" t="s">
        <v>100</v>
      </c>
      <c r="U5" s="234" t="s">
        <v>98</v>
      </c>
      <c r="V5" s="238" t="s">
        <v>245</v>
      </c>
      <c r="W5" s="367"/>
      <c r="X5" s="361"/>
      <c r="Y5" s="233" t="s">
        <v>100</v>
      </c>
      <c r="Z5" s="234" t="s">
        <v>98</v>
      </c>
      <c r="AA5" s="238" t="s">
        <v>245</v>
      </c>
      <c r="AB5" s="367"/>
      <c r="AC5" s="361"/>
      <c r="AD5" s="233" t="s">
        <v>100</v>
      </c>
      <c r="AE5" s="234" t="s">
        <v>98</v>
      </c>
      <c r="AF5" s="238" t="s">
        <v>245</v>
      </c>
      <c r="AG5" s="367"/>
      <c r="AH5" s="361"/>
      <c r="AI5" s="233" t="s">
        <v>100</v>
      </c>
      <c r="AJ5" s="234" t="s">
        <v>98</v>
      </c>
      <c r="AK5" s="238" t="s">
        <v>245</v>
      </c>
      <c r="AL5" s="367"/>
      <c r="AM5" s="361"/>
      <c r="AN5" s="253" t="s">
        <v>100</v>
      </c>
      <c r="AO5" s="241" t="s">
        <v>98</v>
      </c>
      <c r="AP5" s="239" t="s">
        <v>245</v>
      </c>
      <c r="AQ5" s="367"/>
      <c r="AR5" s="356"/>
      <c r="AS5" s="356"/>
      <c r="AT5" s="356"/>
      <c r="AU5" s="356"/>
      <c r="AV5" s="356"/>
      <c r="AW5" s="356"/>
      <c r="AX5" s="356"/>
    </row>
    <row r="6" spans="2:50">
      <c r="B6" s="228">
        <v>1</v>
      </c>
      <c r="C6" s="28" t="s">
        <v>1</v>
      </c>
      <c r="D6" s="173">
        <v>115</v>
      </c>
      <c r="E6" s="215">
        <v>4</v>
      </c>
      <c r="F6" s="216">
        <v>27</v>
      </c>
      <c r="G6" s="212">
        <v>29</v>
      </c>
      <c r="H6" s="169">
        <f>IFERROR(G6/D6,"-")</f>
        <v>0.25217391304347825</v>
      </c>
      <c r="I6" s="173">
        <v>302</v>
      </c>
      <c r="J6" s="215">
        <v>7</v>
      </c>
      <c r="K6" s="216">
        <v>61</v>
      </c>
      <c r="L6" s="212">
        <v>65</v>
      </c>
      <c r="M6" s="169">
        <f>IFERROR(L6/I6,"-")</f>
        <v>0.21523178807947019</v>
      </c>
      <c r="N6" s="173">
        <v>53548</v>
      </c>
      <c r="O6" s="215">
        <v>647</v>
      </c>
      <c r="P6" s="216">
        <v>5014</v>
      </c>
      <c r="Q6" s="212">
        <v>5370</v>
      </c>
      <c r="R6" s="169">
        <f>IFERROR(Q6/N6,"-")</f>
        <v>0.10028385747366848</v>
      </c>
      <c r="S6" s="173">
        <v>46985</v>
      </c>
      <c r="T6" s="215">
        <v>516</v>
      </c>
      <c r="U6" s="216">
        <v>6241</v>
      </c>
      <c r="V6" s="212">
        <v>6529</v>
      </c>
      <c r="W6" s="169">
        <f>IFERROR(V6/S6,"-")</f>
        <v>0.13895924231137596</v>
      </c>
      <c r="X6" s="173">
        <v>31932</v>
      </c>
      <c r="Y6" s="215">
        <v>219</v>
      </c>
      <c r="Z6" s="216">
        <v>5669</v>
      </c>
      <c r="AA6" s="212">
        <v>5799</v>
      </c>
      <c r="AB6" s="125">
        <f>IFERROR(AA6/X6,"-")</f>
        <v>0.18160465990229238</v>
      </c>
      <c r="AC6" s="306">
        <v>15362</v>
      </c>
      <c r="AD6" s="215">
        <v>43</v>
      </c>
      <c r="AE6" s="216">
        <v>3193</v>
      </c>
      <c r="AF6" s="212">
        <v>3222</v>
      </c>
      <c r="AG6" s="169">
        <f>IFERROR(AF6/AC6,"-")</f>
        <v>0.20973831532352558</v>
      </c>
      <c r="AH6" s="173">
        <v>5998</v>
      </c>
      <c r="AI6" s="215">
        <v>9</v>
      </c>
      <c r="AJ6" s="216">
        <v>1299</v>
      </c>
      <c r="AK6" s="212">
        <v>1304</v>
      </c>
      <c r="AL6" s="169">
        <f>IFERROR(AK6/AH6,"-")</f>
        <v>0.21740580193397799</v>
      </c>
      <c r="AM6" s="173">
        <v>154242</v>
      </c>
      <c r="AN6" s="213">
        <f t="shared" ref="AN6:AP7" si="0">SUM(E6,J6,O6,T6,Y6,AD6,AI6)</f>
        <v>1445</v>
      </c>
      <c r="AO6" s="219">
        <f t="shared" si="0"/>
        <v>21504</v>
      </c>
      <c r="AP6" s="213">
        <f t="shared" si="0"/>
        <v>22318</v>
      </c>
      <c r="AQ6" s="169">
        <f>IFERROR(AP6/AM6,"-")</f>
        <v>0.14469470053552211</v>
      </c>
      <c r="AR6" s="131">
        <f>IFERROR(G6/$AP6,"-")</f>
        <v>1.2993995877766825E-3</v>
      </c>
      <c r="AS6" s="131">
        <f>IFERROR(L6/$AP6,"-")</f>
        <v>2.912447351913254E-3</v>
      </c>
      <c r="AT6" s="131">
        <f>IFERROR(Q6/$AP6,"-")</f>
        <v>0.2406129581503719</v>
      </c>
      <c r="AU6" s="131">
        <f>IFERROR(V6/$AP6,"-")</f>
        <v>0.29254413477910207</v>
      </c>
      <c r="AV6" s="131">
        <f>IFERROR(AA6/$AP6,"-")</f>
        <v>0.25983511067299936</v>
      </c>
      <c r="AW6" s="131">
        <f>IFERROR(AF6/$AP6,"-")</f>
        <v>0.14436777489022315</v>
      </c>
      <c r="AX6" s="131">
        <f>IFERROR(AK6/$AP6,"-")</f>
        <v>5.8428174567613587E-2</v>
      </c>
    </row>
    <row r="7" spans="2:50" ht="13.5" customHeight="1">
      <c r="B7" s="228">
        <v>2</v>
      </c>
      <c r="C7" s="28" t="s">
        <v>8</v>
      </c>
      <c r="D7" s="173">
        <v>96</v>
      </c>
      <c r="E7" s="215">
        <v>1</v>
      </c>
      <c r="F7" s="216">
        <v>16</v>
      </c>
      <c r="G7" s="212">
        <v>16</v>
      </c>
      <c r="H7" s="169">
        <f t="shared" ref="H7:H13" si="1">IFERROR(G7/D7,"-")</f>
        <v>0.16666666666666666</v>
      </c>
      <c r="I7" s="173">
        <v>488</v>
      </c>
      <c r="J7" s="215">
        <v>10</v>
      </c>
      <c r="K7" s="216">
        <v>90</v>
      </c>
      <c r="L7" s="212">
        <v>96</v>
      </c>
      <c r="M7" s="169">
        <f t="shared" ref="M7:M13" si="2">IFERROR(L7/I7,"-")</f>
        <v>0.19672131147540983</v>
      </c>
      <c r="N7" s="173">
        <v>42744</v>
      </c>
      <c r="O7" s="215">
        <v>478</v>
      </c>
      <c r="P7" s="216">
        <v>4199</v>
      </c>
      <c r="Q7" s="212">
        <v>4484</v>
      </c>
      <c r="R7" s="169">
        <f t="shared" ref="R7:R13" si="3">IFERROR(Q7/N7,"-")</f>
        <v>0.10490361220288227</v>
      </c>
      <c r="S7" s="173">
        <v>36084</v>
      </c>
      <c r="T7" s="215">
        <v>403</v>
      </c>
      <c r="U7" s="216">
        <v>5151</v>
      </c>
      <c r="V7" s="212">
        <v>5368</v>
      </c>
      <c r="W7" s="169">
        <f t="shared" ref="W7:W13" si="4">IFERROR(V7/S7,"-")</f>
        <v>0.14876399512249197</v>
      </c>
      <c r="X7" s="173">
        <v>22161</v>
      </c>
      <c r="Y7" s="215">
        <v>158</v>
      </c>
      <c r="Z7" s="216">
        <v>4291</v>
      </c>
      <c r="AA7" s="212">
        <v>4385</v>
      </c>
      <c r="AB7" s="125">
        <f t="shared" ref="AB7:AB13" si="5">IFERROR(AA7/X7,"-")</f>
        <v>0.19787013221425026</v>
      </c>
      <c r="AC7" s="306">
        <v>10471</v>
      </c>
      <c r="AD7" s="215">
        <v>41</v>
      </c>
      <c r="AE7" s="216">
        <v>2471</v>
      </c>
      <c r="AF7" s="212">
        <v>2498</v>
      </c>
      <c r="AG7" s="169">
        <f t="shared" ref="AG7:AG13" si="6">IFERROR(AF7/AC7,"-")</f>
        <v>0.23856365199121382</v>
      </c>
      <c r="AH7" s="173">
        <v>3863</v>
      </c>
      <c r="AI7" s="215">
        <v>7</v>
      </c>
      <c r="AJ7" s="216">
        <v>1024</v>
      </c>
      <c r="AK7" s="212">
        <v>1027</v>
      </c>
      <c r="AL7" s="169">
        <f t="shared" ref="AL7:AL13" si="7">IFERROR(AK7/AH7,"-")</f>
        <v>0.26585555267926481</v>
      </c>
      <c r="AM7" s="173">
        <v>115907</v>
      </c>
      <c r="AN7" s="215">
        <f t="shared" si="0"/>
        <v>1098</v>
      </c>
      <c r="AO7" s="214">
        <f t="shared" si="0"/>
        <v>17242</v>
      </c>
      <c r="AP7" s="215">
        <f t="shared" si="0"/>
        <v>17874</v>
      </c>
      <c r="AQ7" s="169">
        <f t="shared" ref="AQ7:AQ13" si="8">IFERROR(AP7/AM7,"-")</f>
        <v>0.15420984064810581</v>
      </c>
      <c r="AR7" s="131">
        <f t="shared" ref="AR7:AR13" si="9">IFERROR(G7/$AP7,"-")</f>
        <v>8.9515497370482261E-4</v>
      </c>
      <c r="AS7" s="131">
        <f t="shared" ref="AS7:AS13" si="10">IFERROR(L7/$AP7,"-")</f>
        <v>5.3709298422289359E-3</v>
      </c>
      <c r="AT7" s="131">
        <f t="shared" ref="AT7:AT13" si="11">IFERROR(Q7/$AP7,"-")</f>
        <v>0.25086718138077657</v>
      </c>
      <c r="AU7" s="131">
        <f t="shared" ref="AU7:AU13" si="12">IFERROR(V7/$AP7,"-")</f>
        <v>0.30032449367796799</v>
      </c>
      <c r="AV7" s="131">
        <f t="shared" ref="AV7:AV13" si="13">IFERROR(AA7/$AP7,"-")</f>
        <v>0.24532840998097796</v>
      </c>
      <c r="AW7" s="131">
        <f t="shared" ref="AW7:AW13" si="14">IFERROR(AF7/$AP7,"-")</f>
        <v>0.13975607026966544</v>
      </c>
      <c r="AX7" s="131">
        <f t="shared" ref="AX7:AX13" si="15">IFERROR(AK7/$AP7,"-")</f>
        <v>5.7457759874678306E-2</v>
      </c>
    </row>
    <row r="8" spans="2:50">
      <c r="B8" s="228">
        <v>3</v>
      </c>
      <c r="C8" s="28" t="s">
        <v>13</v>
      </c>
      <c r="D8" s="173">
        <v>226</v>
      </c>
      <c r="E8" s="215">
        <v>8</v>
      </c>
      <c r="F8" s="216">
        <v>49</v>
      </c>
      <c r="G8" s="212">
        <v>52</v>
      </c>
      <c r="H8" s="169">
        <f t="shared" si="1"/>
        <v>0.23008849557522124</v>
      </c>
      <c r="I8" s="173">
        <v>1007</v>
      </c>
      <c r="J8" s="215">
        <v>35</v>
      </c>
      <c r="K8" s="216">
        <v>214</v>
      </c>
      <c r="L8" s="212">
        <v>232</v>
      </c>
      <c r="M8" s="169">
        <f t="shared" si="2"/>
        <v>0.23038728897715988</v>
      </c>
      <c r="N8" s="173">
        <v>68971</v>
      </c>
      <c r="O8" s="215">
        <v>885</v>
      </c>
      <c r="P8" s="216">
        <v>6969</v>
      </c>
      <c r="Q8" s="212">
        <v>7474</v>
      </c>
      <c r="R8" s="169">
        <f t="shared" si="3"/>
        <v>0.10836438503139001</v>
      </c>
      <c r="S8" s="173">
        <v>59318</v>
      </c>
      <c r="T8" s="215">
        <v>705</v>
      </c>
      <c r="U8" s="216">
        <v>8531</v>
      </c>
      <c r="V8" s="212">
        <v>8928</v>
      </c>
      <c r="W8" s="169">
        <f t="shared" si="4"/>
        <v>0.15051080616339055</v>
      </c>
      <c r="X8" s="173">
        <v>34561</v>
      </c>
      <c r="Y8" s="215">
        <v>271</v>
      </c>
      <c r="Z8" s="216">
        <v>6447</v>
      </c>
      <c r="AA8" s="212">
        <v>6603</v>
      </c>
      <c r="AB8" s="125">
        <f t="shared" si="5"/>
        <v>0.19105349960938631</v>
      </c>
      <c r="AC8" s="306">
        <v>14852</v>
      </c>
      <c r="AD8" s="215">
        <v>42</v>
      </c>
      <c r="AE8" s="216">
        <v>3260</v>
      </c>
      <c r="AF8" s="212">
        <v>3289</v>
      </c>
      <c r="AG8" s="169">
        <f t="shared" si="6"/>
        <v>0.22145165634258013</v>
      </c>
      <c r="AH8" s="173">
        <v>5394</v>
      </c>
      <c r="AI8" s="215">
        <v>8</v>
      </c>
      <c r="AJ8" s="216">
        <v>1259</v>
      </c>
      <c r="AK8" s="212">
        <v>1265</v>
      </c>
      <c r="AL8" s="169">
        <f t="shared" si="7"/>
        <v>0.23451983685576566</v>
      </c>
      <c r="AM8" s="173">
        <v>184329</v>
      </c>
      <c r="AN8" s="215">
        <f t="shared" ref="AN8:AP13" si="16">SUM(E8,J8,O8,T8,Y8,AD8,AI8)</f>
        <v>1954</v>
      </c>
      <c r="AO8" s="214">
        <f t="shared" si="16"/>
        <v>26729</v>
      </c>
      <c r="AP8" s="215">
        <f t="shared" si="16"/>
        <v>27843</v>
      </c>
      <c r="AQ8" s="169">
        <f t="shared" si="8"/>
        <v>0.15105056719235715</v>
      </c>
      <c r="AR8" s="131">
        <f t="shared" si="9"/>
        <v>1.8676148403548468E-3</v>
      </c>
      <c r="AS8" s="131">
        <f t="shared" si="10"/>
        <v>8.3324354415831633E-3</v>
      </c>
      <c r="AT8" s="131">
        <f t="shared" si="11"/>
        <v>0.26843371763100243</v>
      </c>
      <c r="AU8" s="131">
        <f t="shared" si="12"/>
        <v>0.32065510182092449</v>
      </c>
      <c r="AV8" s="131">
        <f t="shared" si="13"/>
        <v>0.23715116905505873</v>
      </c>
      <c r="AW8" s="131">
        <f t="shared" si="14"/>
        <v>0.11812663865244406</v>
      </c>
      <c r="AX8" s="131">
        <f t="shared" si="15"/>
        <v>4.5433322558632333E-2</v>
      </c>
    </row>
    <row r="9" spans="2:50">
      <c r="B9" s="228">
        <v>4</v>
      </c>
      <c r="C9" s="28" t="s">
        <v>21</v>
      </c>
      <c r="D9" s="173">
        <v>106</v>
      </c>
      <c r="E9" s="215">
        <v>7</v>
      </c>
      <c r="F9" s="216">
        <v>23</v>
      </c>
      <c r="G9" s="212">
        <v>27</v>
      </c>
      <c r="H9" s="169">
        <f t="shared" si="1"/>
        <v>0.25471698113207547</v>
      </c>
      <c r="I9" s="173">
        <v>342</v>
      </c>
      <c r="J9" s="215">
        <v>10</v>
      </c>
      <c r="K9" s="216">
        <v>51</v>
      </c>
      <c r="L9" s="212">
        <v>57</v>
      </c>
      <c r="M9" s="169">
        <f t="shared" si="2"/>
        <v>0.16666666666666666</v>
      </c>
      <c r="N9" s="173">
        <v>46836</v>
      </c>
      <c r="O9" s="215">
        <v>542</v>
      </c>
      <c r="P9" s="216">
        <v>4686</v>
      </c>
      <c r="Q9" s="212">
        <v>4994</v>
      </c>
      <c r="R9" s="169">
        <f t="shared" si="3"/>
        <v>0.10662738064736528</v>
      </c>
      <c r="S9" s="173">
        <v>41713</v>
      </c>
      <c r="T9" s="215">
        <v>460</v>
      </c>
      <c r="U9" s="216">
        <v>6012</v>
      </c>
      <c r="V9" s="212">
        <v>6269</v>
      </c>
      <c r="W9" s="169">
        <f t="shared" si="4"/>
        <v>0.1502888787668113</v>
      </c>
      <c r="X9" s="173">
        <v>26031</v>
      </c>
      <c r="Y9" s="215">
        <v>194</v>
      </c>
      <c r="Z9" s="216">
        <v>4712</v>
      </c>
      <c r="AA9" s="212">
        <v>4815</v>
      </c>
      <c r="AB9" s="125">
        <f t="shared" si="5"/>
        <v>0.18497176443471247</v>
      </c>
      <c r="AC9" s="306">
        <v>10974</v>
      </c>
      <c r="AD9" s="215">
        <v>49</v>
      </c>
      <c r="AE9" s="216">
        <v>2260</v>
      </c>
      <c r="AF9" s="212">
        <v>2287</v>
      </c>
      <c r="AG9" s="169">
        <f t="shared" si="6"/>
        <v>0.20840167669035903</v>
      </c>
      <c r="AH9" s="173">
        <v>4079</v>
      </c>
      <c r="AI9" s="215">
        <v>8</v>
      </c>
      <c r="AJ9" s="216">
        <v>857</v>
      </c>
      <c r="AK9" s="212">
        <v>863</v>
      </c>
      <c r="AL9" s="169">
        <f t="shared" si="7"/>
        <v>0.21157146359401816</v>
      </c>
      <c r="AM9" s="173">
        <v>130081</v>
      </c>
      <c r="AN9" s="215">
        <f t="shared" si="16"/>
        <v>1270</v>
      </c>
      <c r="AO9" s="214">
        <f t="shared" si="16"/>
        <v>18601</v>
      </c>
      <c r="AP9" s="215">
        <f t="shared" si="16"/>
        <v>19312</v>
      </c>
      <c r="AQ9" s="169">
        <f t="shared" si="8"/>
        <v>0.14846134331685643</v>
      </c>
      <c r="AR9" s="131">
        <f t="shared" si="9"/>
        <v>1.3980944490472244E-3</v>
      </c>
      <c r="AS9" s="131">
        <f t="shared" si="10"/>
        <v>2.951532725766363E-3</v>
      </c>
      <c r="AT9" s="131">
        <f t="shared" si="11"/>
        <v>0.25859569179784592</v>
      </c>
      <c r="AU9" s="131">
        <f t="shared" si="12"/>
        <v>0.32461681855840929</v>
      </c>
      <c r="AV9" s="131">
        <f t="shared" si="13"/>
        <v>0.24932684341342171</v>
      </c>
      <c r="AW9" s="131">
        <f t="shared" si="14"/>
        <v>0.11842377796188898</v>
      </c>
      <c r="AX9" s="131">
        <f t="shared" si="15"/>
        <v>4.4687241093620544E-2</v>
      </c>
    </row>
    <row r="10" spans="2:50">
      <c r="B10" s="228">
        <v>5</v>
      </c>
      <c r="C10" s="28" t="s">
        <v>25</v>
      </c>
      <c r="D10" s="173">
        <v>132</v>
      </c>
      <c r="E10" s="215">
        <v>2</v>
      </c>
      <c r="F10" s="216">
        <v>29</v>
      </c>
      <c r="G10" s="212">
        <v>31</v>
      </c>
      <c r="H10" s="169">
        <f t="shared" si="1"/>
        <v>0.23484848484848486</v>
      </c>
      <c r="I10" s="173">
        <v>571</v>
      </c>
      <c r="J10" s="215">
        <v>15</v>
      </c>
      <c r="K10" s="216">
        <v>123</v>
      </c>
      <c r="L10" s="212">
        <v>132</v>
      </c>
      <c r="M10" s="169">
        <f t="shared" si="2"/>
        <v>0.23117338003502627</v>
      </c>
      <c r="N10" s="173">
        <v>37977</v>
      </c>
      <c r="O10" s="215">
        <v>467</v>
      </c>
      <c r="P10" s="216">
        <v>3743</v>
      </c>
      <c r="Q10" s="212">
        <v>4020</v>
      </c>
      <c r="R10" s="169">
        <f t="shared" si="3"/>
        <v>0.10585354293388104</v>
      </c>
      <c r="S10" s="173">
        <v>32614</v>
      </c>
      <c r="T10" s="215">
        <v>382</v>
      </c>
      <c r="U10" s="216">
        <v>4599</v>
      </c>
      <c r="V10" s="212">
        <v>4807</v>
      </c>
      <c r="W10" s="169">
        <f t="shared" si="4"/>
        <v>0.14739069111424541</v>
      </c>
      <c r="X10" s="173">
        <v>20551</v>
      </c>
      <c r="Y10" s="215">
        <v>186</v>
      </c>
      <c r="Z10" s="216">
        <v>3700</v>
      </c>
      <c r="AA10" s="212">
        <v>3809</v>
      </c>
      <c r="AB10" s="125">
        <f t="shared" si="5"/>
        <v>0.18534377889153814</v>
      </c>
      <c r="AC10" s="306">
        <v>9937</v>
      </c>
      <c r="AD10" s="215">
        <v>31</v>
      </c>
      <c r="AE10" s="216">
        <v>2137</v>
      </c>
      <c r="AF10" s="212">
        <v>2154</v>
      </c>
      <c r="AG10" s="169">
        <f t="shared" si="6"/>
        <v>0.21676562342759384</v>
      </c>
      <c r="AH10" s="173">
        <v>3790</v>
      </c>
      <c r="AI10" s="215">
        <v>11</v>
      </c>
      <c r="AJ10" s="216">
        <v>919</v>
      </c>
      <c r="AK10" s="212">
        <v>925</v>
      </c>
      <c r="AL10" s="169">
        <f t="shared" si="7"/>
        <v>0.24406332453825857</v>
      </c>
      <c r="AM10" s="173">
        <v>105572</v>
      </c>
      <c r="AN10" s="215">
        <f t="shared" si="16"/>
        <v>1094</v>
      </c>
      <c r="AO10" s="214">
        <f t="shared" si="16"/>
        <v>15250</v>
      </c>
      <c r="AP10" s="215">
        <f t="shared" si="16"/>
        <v>15878</v>
      </c>
      <c r="AQ10" s="169">
        <f t="shared" si="8"/>
        <v>0.15039972720039405</v>
      </c>
      <c r="AR10" s="131">
        <f t="shared" si="9"/>
        <v>1.9523869504975437E-3</v>
      </c>
      <c r="AS10" s="131">
        <f t="shared" si="10"/>
        <v>8.3133895956669611E-3</v>
      </c>
      <c r="AT10" s="131">
        <f t="shared" si="11"/>
        <v>0.25318050132258468</v>
      </c>
      <c r="AU10" s="131">
        <f t="shared" si="12"/>
        <v>0.30274593777553849</v>
      </c>
      <c r="AV10" s="131">
        <f t="shared" si="13"/>
        <v>0.23989167401435949</v>
      </c>
      <c r="AW10" s="131">
        <f t="shared" si="14"/>
        <v>0.1356594029474745</v>
      </c>
      <c r="AX10" s="131">
        <f t="shared" si="15"/>
        <v>5.8256707393878324E-2</v>
      </c>
    </row>
    <row r="11" spans="2:50">
      <c r="B11" s="228">
        <v>6</v>
      </c>
      <c r="C11" s="28" t="s">
        <v>35</v>
      </c>
      <c r="D11" s="173">
        <v>404</v>
      </c>
      <c r="E11" s="215">
        <v>11</v>
      </c>
      <c r="F11" s="216">
        <v>67</v>
      </c>
      <c r="G11" s="212">
        <v>72</v>
      </c>
      <c r="H11" s="169">
        <f t="shared" si="1"/>
        <v>0.17821782178217821</v>
      </c>
      <c r="I11" s="173">
        <v>1180</v>
      </c>
      <c r="J11" s="215">
        <v>47</v>
      </c>
      <c r="K11" s="216">
        <v>250</v>
      </c>
      <c r="L11" s="212">
        <v>276</v>
      </c>
      <c r="M11" s="169">
        <f t="shared" si="2"/>
        <v>0.23389830508474577</v>
      </c>
      <c r="N11" s="173">
        <v>47393</v>
      </c>
      <c r="O11" s="215">
        <v>544</v>
      </c>
      <c r="P11" s="216">
        <v>4808</v>
      </c>
      <c r="Q11" s="212">
        <v>5114</v>
      </c>
      <c r="R11" s="169">
        <f t="shared" si="3"/>
        <v>0.10790623087797777</v>
      </c>
      <c r="S11" s="173">
        <v>41020</v>
      </c>
      <c r="T11" s="215">
        <v>452</v>
      </c>
      <c r="U11" s="216">
        <v>5807</v>
      </c>
      <c r="V11" s="212">
        <v>6063</v>
      </c>
      <c r="W11" s="169">
        <f t="shared" si="4"/>
        <v>0.1478059483178937</v>
      </c>
      <c r="X11" s="173">
        <v>25574</v>
      </c>
      <c r="Y11" s="215">
        <v>169</v>
      </c>
      <c r="Z11" s="216">
        <v>4808</v>
      </c>
      <c r="AA11" s="212">
        <v>4909</v>
      </c>
      <c r="AB11" s="125">
        <f t="shared" si="5"/>
        <v>0.1919527645264722</v>
      </c>
      <c r="AC11" s="306">
        <v>12169</v>
      </c>
      <c r="AD11" s="215">
        <v>41</v>
      </c>
      <c r="AE11" s="216">
        <v>2776</v>
      </c>
      <c r="AF11" s="212">
        <v>2803</v>
      </c>
      <c r="AG11" s="169">
        <f t="shared" si="6"/>
        <v>0.23033938696688305</v>
      </c>
      <c r="AH11" s="173">
        <v>4851</v>
      </c>
      <c r="AI11" s="215">
        <v>10</v>
      </c>
      <c r="AJ11" s="216">
        <v>1198</v>
      </c>
      <c r="AK11" s="212">
        <v>1203</v>
      </c>
      <c r="AL11" s="169">
        <f t="shared" si="7"/>
        <v>0.24799010513296227</v>
      </c>
      <c r="AM11" s="173">
        <v>132591</v>
      </c>
      <c r="AN11" s="215">
        <f t="shared" si="16"/>
        <v>1274</v>
      </c>
      <c r="AO11" s="214">
        <f t="shared" si="16"/>
        <v>19714</v>
      </c>
      <c r="AP11" s="215">
        <f t="shared" si="16"/>
        <v>20440</v>
      </c>
      <c r="AQ11" s="169">
        <f t="shared" si="8"/>
        <v>0.15415827620275885</v>
      </c>
      <c r="AR11" s="131">
        <f t="shared" si="9"/>
        <v>3.5225048923679062E-3</v>
      </c>
      <c r="AS11" s="131">
        <f t="shared" si="10"/>
        <v>1.350293542074364E-2</v>
      </c>
      <c r="AT11" s="131">
        <f t="shared" si="11"/>
        <v>0.25019569471624264</v>
      </c>
      <c r="AU11" s="131">
        <f t="shared" si="12"/>
        <v>0.29662426614481407</v>
      </c>
      <c r="AV11" s="131">
        <f t="shared" si="13"/>
        <v>0.24016634050880625</v>
      </c>
      <c r="AW11" s="131">
        <f t="shared" si="14"/>
        <v>0.137133072407045</v>
      </c>
      <c r="AX11" s="131">
        <f t="shared" si="15"/>
        <v>5.8855185909980429E-2</v>
      </c>
    </row>
    <row r="12" spans="2:50">
      <c r="B12" s="228">
        <v>7</v>
      </c>
      <c r="C12" s="28" t="s">
        <v>44</v>
      </c>
      <c r="D12" s="173">
        <v>480</v>
      </c>
      <c r="E12" s="215">
        <v>19</v>
      </c>
      <c r="F12" s="216">
        <v>84</v>
      </c>
      <c r="G12" s="212">
        <v>95</v>
      </c>
      <c r="H12" s="169">
        <f t="shared" si="1"/>
        <v>0.19791666666666666</v>
      </c>
      <c r="I12" s="173">
        <v>1188</v>
      </c>
      <c r="J12" s="215">
        <v>35</v>
      </c>
      <c r="K12" s="216">
        <v>260</v>
      </c>
      <c r="L12" s="212">
        <v>280</v>
      </c>
      <c r="M12" s="169">
        <f t="shared" si="2"/>
        <v>0.2356902356902357</v>
      </c>
      <c r="N12" s="173">
        <v>48776</v>
      </c>
      <c r="O12" s="215">
        <v>585</v>
      </c>
      <c r="P12" s="216">
        <v>4957</v>
      </c>
      <c r="Q12" s="212">
        <v>5311</v>
      </c>
      <c r="R12" s="169">
        <f t="shared" si="3"/>
        <v>0.10888551746760702</v>
      </c>
      <c r="S12" s="173">
        <v>41034</v>
      </c>
      <c r="T12" s="215">
        <v>501</v>
      </c>
      <c r="U12" s="216">
        <v>6156</v>
      </c>
      <c r="V12" s="212">
        <v>6439</v>
      </c>
      <c r="W12" s="169">
        <f t="shared" si="4"/>
        <v>0.156918652824487</v>
      </c>
      <c r="X12" s="173">
        <v>26278</v>
      </c>
      <c r="Y12" s="215">
        <v>195</v>
      </c>
      <c r="Z12" s="216">
        <v>5065</v>
      </c>
      <c r="AA12" s="212">
        <v>5181</v>
      </c>
      <c r="AB12" s="125">
        <f t="shared" si="5"/>
        <v>0.19716112337316385</v>
      </c>
      <c r="AC12" s="306">
        <v>12549</v>
      </c>
      <c r="AD12" s="215">
        <v>44</v>
      </c>
      <c r="AE12" s="216">
        <v>2989</v>
      </c>
      <c r="AF12" s="212">
        <v>3012</v>
      </c>
      <c r="AG12" s="169">
        <f t="shared" si="6"/>
        <v>0.24001912502988285</v>
      </c>
      <c r="AH12" s="173">
        <v>4608</v>
      </c>
      <c r="AI12" s="215">
        <v>11</v>
      </c>
      <c r="AJ12" s="216">
        <v>1180</v>
      </c>
      <c r="AK12" s="212">
        <v>1189</v>
      </c>
      <c r="AL12" s="169">
        <f t="shared" si="7"/>
        <v>0.2580295138888889</v>
      </c>
      <c r="AM12" s="173">
        <v>134913</v>
      </c>
      <c r="AN12" s="215">
        <f t="shared" si="16"/>
        <v>1390</v>
      </c>
      <c r="AO12" s="214">
        <f t="shared" si="16"/>
        <v>20691</v>
      </c>
      <c r="AP12" s="215">
        <f t="shared" si="16"/>
        <v>21507</v>
      </c>
      <c r="AQ12" s="169">
        <f t="shared" si="8"/>
        <v>0.15941384447755219</v>
      </c>
      <c r="AR12" s="131">
        <f t="shared" si="9"/>
        <v>4.4171665039289534E-3</v>
      </c>
      <c r="AS12" s="131">
        <f t="shared" si="10"/>
        <v>1.3019017064211652E-2</v>
      </c>
      <c r="AT12" s="131">
        <f t="shared" si="11"/>
        <v>0.24694285581438602</v>
      </c>
      <c r="AU12" s="131">
        <f t="shared" si="12"/>
        <v>0.29939089598735297</v>
      </c>
      <c r="AV12" s="131">
        <f t="shared" si="13"/>
        <v>0.2408983121774306</v>
      </c>
      <c r="AW12" s="131">
        <f t="shared" si="14"/>
        <v>0.14004742641930534</v>
      </c>
      <c r="AX12" s="131">
        <f t="shared" si="15"/>
        <v>5.5284326033384477E-2</v>
      </c>
    </row>
    <row r="13" spans="2:50" ht="13.5" customHeight="1" thickBot="1">
      <c r="B13" s="228">
        <v>8</v>
      </c>
      <c r="C13" s="28" t="s">
        <v>57</v>
      </c>
      <c r="D13" s="173">
        <v>905</v>
      </c>
      <c r="E13" s="215">
        <v>23</v>
      </c>
      <c r="F13" s="216">
        <v>180</v>
      </c>
      <c r="G13" s="212">
        <v>195</v>
      </c>
      <c r="H13" s="169">
        <f t="shared" si="1"/>
        <v>0.21546961325966851</v>
      </c>
      <c r="I13" s="173">
        <v>3113</v>
      </c>
      <c r="J13" s="215">
        <v>89</v>
      </c>
      <c r="K13" s="216">
        <v>670</v>
      </c>
      <c r="L13" s="212">
        <v>718</v>
      </c>
      <c r="M13" s="169">
        <f t="shared" si="2"/>
        <v>0.2306456794089303</v>
      </c>
      <c r="N13" s="173">
        <v>119459</v>
      </c>
      <c r="O13" s="215">
        <v>1508</v>
      </c>
      <c r="P13" s="216">
        <v>12689</v>
      </c>
      <c r="Q13" s="212">
        <v>13546</v>
      </c>
      <c r="R13" s="169">
        <f t="shared" si="3"/>
        <v>0.11339455377995798</v>
      </c>
      <c r="S13" s="173">
        <v>110261</v>
      </c>
      <c r="T13" s="215">
        <v>1242</v>
      </c>
      <c r="U13" s="216">
        <v>15750</v>
      </c>
      <c r="V13" s="212">
        <v>16443</v>
      </c>
      <c r="W13" s="169">
        <f t="shared" si="4"/>
        <v>0.14912797816090911</v>
      </c>
      <c r="X13" s="173">
        <v>79282</v>
      </c>
      <c r="Y13" s="215">
        <v>571</v>
      </c>
      <c r="Z13" s="216">
        <v>14462</v>
      </c>
      <c r="AA13" s="212">
        <v>14800</v>
      </c>
      <c r="AB13" s="125">
        <f t="shared" si="5"/>
        <v>0.18667541182109432</v>
      </c>
      <c r="AC13" s="306">
        <v>39301</v>
      </c>
      <c r="AD13" s="215">
        <v>150</v>
      </c>
      <c r="AE13" s="216">
        <v>8308</v>
      </c>
      <c r="AF13" s="212">
        <v>8394</v>
      </c>
      <c r="AG13" s="169">
        <f t="shared" si="6"/>
        <v>0.21358235159410702</v>
      </c>
      <c r="AH13" s="173">
        <v>15269</v>
      </c>
      <c r="AI13" s="215">
        <v>24</v>
      </c>
      <c r="AJ13" s="216">
        <v>3270</v>
      </c>
      <c r="AK13" s="212">
        <v>3286</v>
      </c>
      <c r="AL13" s="169">
        <f t="shared" si="7"/>
        <v>0.21520728272971379</v>
      </c>
      <c r="AM13" s="173">
        <v>367590</v>
      </c>
      <c r="AN13" s="215">
        <f t="shared" si="16"/>
        <v>3607</v>
      </c>
      <c r="AO13" s="214">
        <f t="shared" si="16"/>
        <v>55329</v>
      </c>
      <c r="AP13" s="215">
        <f t="shared" si="16"/>
        <v>57382</v>
      </c>
      <c r="AQ13" s="169">
        <f t="shared" si="8"/>
        <v>0.15610326722707366</v>
      </c>
      <c r="AR13" s="131">
        <f t="shared" si="9"/>
        <v>3.3982782057091075E-3</v>
      </c>
      <c r="AS13" s="131">
        <f t="shared" si="10"/>
        <v>1.251263462409815E-2</v>
      </c>
      <c r="AT13" s="276">
        <f t="shared" si="11"/>
        <v>0.23606705935659267</v>
      </c>
      <c r="AU13" s="276">
        <f t="shared" si="12"/>
        <v>0.28655327454602486</v>
      </c>
      <c r="AV13" s="276">
        <f t="shared" si="13"/>
        <v>0.25792060227946045</v>
      </c>
      <c r="AW13" s="276">
        <f t="shared" si="14"/>
        <v>0.1462828064549859</v>
      </c>
      <c r="AX13" s="276">
        <f t="shared" si="15"/>
        <v>5.7265344533128856E-2</v>
      </c>
    </row>
    <row r="14" spans="2:50" ht="13.5" customHeight="1" thickTop="1">
      <c r="B14" s="357" t="s">
        <v>0</v>
      </c>
      <c r="C14" s="358"/>
      <c r="D14" s="196">
        <v>2443</v>
      </c>
      <c r="E14" s="217">
        <f>年齢階層別_患者数!D4</f>
        <v>75</v>
      </c>
      <c r="F14" s="218">
        <f>年齢階層別_患者数!E4</f>
        <v>475</v>
      </c>
      <c r="G14" s="217">
        <f>年齢階層別_患者数!F4</f>
        <v>517</v>
      </c>
      <c r="H14" s="38">
        <f>年齢階層別_患者数!H4</f>
        <v>0.21162505116659844</v>
      </c>
      <c r="I14" s="196">
        <v>8023</v>
      </c>
      <c r="J14" s="217">
        <f>年齢階層別_患者数!D5</f>
        <v>248</v>
      </c>
      <c r="K14" s="218">
        <f>年齢階層別_患者数!E5</f>
        <v>1719</v>
      </c>
      <c r="L14" s="217">
        <f>年齢階層別_患者数!F5</f>
        <v>1856</v>
      </c>
      <c r="M14" s="38">
        <f>年齢階層別_患者数!H5</f>
        <v>0.23133491212763305</v>
      </c>
      <c r="N14" s="196">
        <v>462860</v>
      </c>
      <c r="O14" s="217">
        <f>年齢階層別_患者数!D6</f>
        <v>5656</v>
      </c>
      <c r="P14" s="218">
        <f>年齢階層別_患者数!E6</f>
        <v>47064</v>
      </c>
      <c r="Q14" s="217">
        <f>年齢階層別_患者数!F6</f>
        <v>50312</v>
      </c>
      <c r="R14" s="38">
        <f>年齢階層別_患者数!H6</f>
        <v>0.10869809445620707</v>
      </c>
      <c r="S14" s="196">
        <v>402345</v>
      </c>
      <c r="T14" s="217">
        <f>年齢階層別_患者数!D7</f>
        <v>4661</v>
      </c>
      <c r="U14" s="218">
        <f>年齢階層別_患者数!E7</f>
        <v>58246</v>
      </c>
      <c r="V14" s="217">
        <f>年齢階層別_患者数!F7</f>
        <v>60845</v>
      </c>
      <c r="W14" s="38">
        <f>年齢階層別_患者数!H7</f>
        <v>0.1512259379388336</v>
      </c>
      <c r="X14" s="196">
        <v>259897</v>
      </c>
      <c r="Y14" s="217">
        <f>年齢階層別_患者数!D8</f>
        <v>1963</v>
      </c>
      <c r="Z14" s="218">
        <f>年齢階層別_患者数!E8</f>
        <v>49154</v>
      </c>
      <c r="AA14" s="217">
        <f>年齢階層別_患者数!F8</f>
        <v>50301</v>
      </c>
      <c r="AB14" s="38">
        <f>年齢階層別_患者数!H8</f>
        <v>0.19354205704567579</v>
      </c>
      <c r="AC14" s="196">
        <v>121354</v>
      </c>
      <c r="AD14" s="217">
        <f>年齢階層別_患者数!D9</f>
        <v>441</v>
      </c>
      <c r="AE14" s="218">
        <f>年齢階層別_患者数!E9</f>
        <v>27394</v>
      </c>
      <c r="AF14" s="217">
        <f>年齢階層別_患者数!F9</f>
        <v>27659</v>
      </c>
      <c r="AG14" s="38">
        <f>年齢階層別_患者数!H9</f>
        <v>0.22791996967549483</v>
      </c>
      <c r="AH14" s="196">
        <v>46223</v>
      </c>
      <c r="AI14" s="217">
        <f>年齢階層別_患者数!D10</f>
        <v>88</v>
      </c>
      <c r="AJ14" s="218">
        <f>年齢階層別_患者数!E10</f>
        <v>11006</v>
      </c>
      <c r="AK14" s="217">
        <f>年齢階層別_患者数!F10</f>
        <v>11062</v>
      </c>
      <c r="AL14" s="38">
        <f>年齢階層別_患者数!H10</f>
        <v>0.239318088397551</v>
      </c>
      <c r="AM14" s="307">
        <v>1303145</v>
      </c>
      <c r="AN14" s="217">
        <f>年齢階層別_患者数!D11</f>
        <v>13132</v>
      </c>
      <c r="AO14" s="302">
        <f>年齢階層別_患者数!E11</f>
        <v>195058</v>
      </c>
      <c r="AP14" s="196">
        <f>年齢階層別_患者数!F11</f>
        <v>202552</v>
      </c>
      <c r="AQ14" s="38">
        <f>年齢階層別_患者数!H11</f>
        <v>0.15543320198442998</v>
      </c>
      <c r="AR14" s="132">
        <f>年齢階層別_患者数!G4</f>
        <v>2.552430980686441E-3</v>
      </c>
      <c r="AS14" s="132">
        <f>年齢階層別_患者数!G5</f>
        <v>9.1630791105493901E-3</v>
      </c>
      <c r="AT14" s="275">
        <f>年齢階層別_患者数!G6</f>
        <v>0.24839053675105652</v>
      </c>
      <c r="AU14" s="275">
        <f>年齢階層別_患者数!G7</f>
        <v>0.30039199810419054</v>
      </c>
      <c r="AV14" s="275">
        <f>年齢階層別_患者数!G8</f>
        <v>0.24833622970891425</v>
      </c>
      <c r="AW14" s="275">
        <f>年齢階層別_患者数!G9</f>
        <v>0.13655258896480904</v>
      </c>
      <c r="AX14" s="275">
        <f>年齢階層別_患者数!G10</f>
        <v>5.4613136379793828E-2</v>
      </c>
    </row>
  </sheetData>
  <mergeCells count="43">
    <mergeCell ref="B14:C14"/>
    <mergeCell ref="AI4:AK4"/>
    <mergeCell ref="B3:B5"/>
    <mergeCell ref="C3:C5"/>
    <mergeCell ref="E4:G4"/>
    <mergeCell ref="J4:L4"/>
    <mergeCell ref="O4:Q4"/>
    <mergeCell ref="T4:V4"/>
    <mergeCell ref="AH4:AH5"/>
    <mergeCell ref="D3:H3"/>
    <mergeCell ref="D4:D5"/>
    <mergeCell ref="I4:I5"/>
    <mergeCell ref="H4:H5"/>
    <mergeCell ref="Y4:AA4"/>
    <mergeCell ref="AD4:AF4"/>
    <mergeCell ref="N4:N5"/>
    <mergeCell ref="M4:M5"/>
    <mergeCell ref="AN4:AP4"/>
    <mergeCell ref="AR3:AX3"/>
    <mergeCell ref="AW4:AW5"/>
    <mergeCell ref="AX4:AX5"/>
    <mergeCell ref="AT4:AT5"/>
    <mergeCell ref="AU4:AU5"/>
    <mergeCell ref="AV4:AV5"/>
    <mergeCell ref="AS4:AS5"/>
    <mergeCell ref="AR4:AR5"/>
    <mergeCell ref="S4:S5"/>
    <mergeCell ref="R4:R5"/>
    <mergeCell ref="W4:W5"/>
    <mergeCell ref="AQ4:AQ5"/>
    <mergeCell ref="I3:M3"/>
    <mergeCell ref="N3:R3"/>
    <mergeCell ref="S3:W3"/>
    <mergeCell ref="X3:AB3"/>
    <mergeCell ref="AC3:AG3"/>
    <mergeCell ref="AH3:AL3"/>
    <mergeCell ref="AM3:AQ3"/>
    <mergeCell ref="AM4:AM5"/>
    <mergeCell ref="AB4:AB5"/>
    <mergeCell ref="AG4:AG5"/>
    <mergeCell ref="AL4:AL5"/>
    <mergeCell ref="X4:X5"/>
    <mergeCell ref="AC4:AC5"/>
  </mergeCells>
  <phoneticPr fontId="4"/>
  <pageMargins left="0.70866141732283472" right="0.19685039370078741" top="0.74803149606299213" bottom="0.74803149606299213" header="0.31496062992125984" footer="0.31496062992125984"/>
  <pageSetup paperSize="8" scale="75" fitToHeight="0" orientation="landscape" r:id="rId1"/>
  <headerFooter>
    <oddHeader>&amp;R&amp;"ＭＳ 明朝,標準"&amp;12 2-2.高額レセプトの件数及び医療費</oddHeader>
  </headerFooter>
  <colBreaks count="1" manualBreakCount="1">
    <brk id="28" max="13" man="1"/>
  </colBreaks>
  <ignoredErrors>
    <ignoredError sqref="AN7:AP13 AN6:AP6" emptyCellReferenc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B1:AY82"/>
  <sheetViews>
    <sheetView showGridLines="0" zoomScaleNormal="100" zoomScaleSheetLayoutView="100" workbookViewId="0"/>
  </sheetViews>
  <sheetFormatPr defaultColWidth="9" defaultRowHeight="13.5" customHeight="1"/>
  <cols>
    <col min="1" max="1" width="4.625" style="47" customWidth="1"/>
    <col min="2" max="2" width="7.75" style="47" customWidth="1"/>
    <col min="3" max="3" width="29.125" style="47" customWidth="1"/>
    <col min="4" max="4" width="9.75" style="47" customWidth="1"/>
    <col min="5" max="7" width="8.75" style="47" customWidth="1"/>
    <col min="8" max="8" width="8.625" style="47" customWidth="1"/>
    <col min="9" max="9" width="9.75" style="47" customWidth="1"/>
    <col min="10" max="12" width="8.75" style="47" customWidth="1"/>
    <col min="13" max="13" width="8.625" style="47" customWidth="1"/>
    <col min="14" max="14" width="9.75" style="47" customWidth="1"/>
    <col min="15" max="17" width="8.75" style="47" customWidth="1"/>
    <col min="18" max="18" width="8.625" style="47" customWidth="1"/>
    <col min="19" max="19" width="9.75" style="47" customWidth="1"/>
    <col min="20" max="22" width="8.75" style="47" customWidth="1"/>
    <col min="23" max="23" width="8.625" style="47" customWidth="1"/>
    <col min="24" max="24" width="9.75" style="47" customWidth="1"/>
    <col min="25" max="27" width="8.75" style="47" customWidth="1"/>
    <col min="28" max="28" width="8.625" style="47" customWidth="1"/>
    <col min="29" max="29" width="9.75" style="47" customWidth="1"/>
    <col min="30" max="32" width="8.75" style="47" customWidth="1"/>
    <col min="33" max="33" width="8.625" style="47" customWidth="1"/>
    <col min="34" max="34" width="9.75" style="47" customWidth="1"/>
    <col min="35" max="37" width="8.75" style="47" customWidth="1"/>
    <col min="38" max="38" width="8.625" style="47" customWidth="1"/>
    <col min="39" max="39" width="9.75" style="47" customWidth="1"/>
    <col min="40" max="42" width="8.75" style="47" customWidth="1"/>
    <col min="43" max="43" width="8.625" style="47" customWidth="1"/>
    <col min="44" max="50" width="7.75" style="47" customWidth="1"/>
    <col min="51" max="16384" width="9" style="47"/>
  </cols>
  <sheetData>
    <row r="1" spans="2:51" ht="16.5" customHeight="1">
      <c r="B1" s="227" t="s">
        <v>511</v>
      </c>
    </row>
    <row r="2" spans="2:51" ht="16.5" customHeight="1">
      <c r="B2" s="227" t="s">
        <v>491</v>
      </c>
    </row>
    <row r="3" spans="2:51" ht="13.5" customHeight="1">
      <c r="B3" s="359"/>
      <c r="C3" s="362" t="s">
        <v>132</v>
      </c>
      <c r="D3" s="368" t="s">
        <v>65</v>
      </c>
      <c r="E3" s="368"/>
      <c r="F3" s="368"/>
      <c r="G3" s="368"/>
      <c r="H3" s="368"/>
      <c r="I3" s="352" t="s">
        <v>66</v>
      </c>
      <c r="J3" s="353"/>
      <c r="K3" s="353"/>
      <c r="L3" s="353"/>
      <c r="M3" s="354"/>
      <c r="N3" s="352" t="s">
        <v>67</v>
      </c>
      <c r="O3" s="353"/>
      <c r="P3" s="353"/>
      <c r="Q3" s="353"/>
      <c r="R3" s="354"/>
      <c r="S3" s="352" t="s">
        <v>68</v>
      </c>
      <c r="T3" s="353"/>
      <c r="U3" s="353"/>
      <c r="V3" s="353"/>
      <c r="W3" s="354"/>
      <c r="X3" s="368" t="s">
        <v>69</v>
      </c>
      <c r="Y3" s="368"/>
      <c r="Z3" s="368"/>
      <c r="AA3" s="368"/>
      <c r="AB3" s="368"/>
      <c r="AC3" s="368" t="s">
        <v>70</v>
      </c>
      <c r="AD3" s="368"/>
      <c r="AE3" s="368"/>
      <c r="AF3" s="368"/>
      <c r="AG3" s="368"/>
      <c r="AH3" s="352" t="s">
        <v>71</v>
      </c>
      <c r="AI3" s="353"/>
      <c r="AJ3" s="353"/>
      <c r="AK3" s="353"/>
      <c r="AL3" s="354"/>
      <c r="AM3" s="352" t="s">
        <v>101</v>
      </c>
      <c r="AN3" s="353"/>
      <c r="AO3" s="353"/>
      <c r="AP3" s="353"/>
      <c r="AQ3" s="354"/>
      <c r="AR3" s="368" t="s">
        <v>133</v>
      </c>
      <c r="AS3" s="368"/>
      <c r="AT3" s="368"/>
      <c r="AU3" s="368"/>
      <c r="AV3" s="368"/>
      <c r="AW3" s="368"/>
      <c r="AX3" s="368"/>
      <c r="AY3" s="230"/>
    </row>
    <row r="4" spans="2:51" ht="13.5" customHeight="1">
      <c r="B4" s="360"/>
      <c r="C4" s="363"/>
      <c r="D4" s="365" t="s">
        <v>1130</v>
      </c>
      <c r="E4" s="352" t="s">
        <v>102</v>
      </c>
      <c r="F4" s="353"/>
      <c r="G4" s="353"/>
      <c r="H4" s="366" t="s">
        <v>1129</v>
      </c>
      <c r="I4" s="365" t="s">
        <v>1130</v>
      </c>
      <c r="J4" s="352" t="s">
        <v>102</v>
      </c>
      <c r="K4" s="353"/>
      <c r="L4" s="353"/>
      <c r="M4" s="366" t="s">
        <v>1129</v>
      </c>
      <c r="N4" s="365" t="s">
        <v>1130</v>
      </c>
      <c r="O4" s="352" t="s">
        <v>102</v>
      </c>
      <c r="P4" s="353"/>
      <c r="Q4" s="353"/>
      <c r="R4" s="366" t="s">
        <v>1129</v>
      </c>
      <c r="S4" s="365" t="s">
        <v>1130</v>
      </c>
      <c r="T4" s="352" t="s">
        <v>102</v>
      </c>
      <c r="U4" s="353"/>
      <c r="V4" s="353"/>
      <c r="W4" s="366" t="s">
        <v>1129</v>
      </c>
      <c r="X4" s="365" t="s">
        <v>1130</v>
      </c>
      <c r="Y4" s="352" t="s">
        <v>102</v>
      </c>
      <c r="Z4" s="353"/>
      <c r="AA4" s="353"/>
      <c r="AB4" s="366" t="s">
        <v>1129</v>
      </c>
      <c r="AC4" s="365" t="s">
        <v>1130</v>
      </c>
      <c r="AD4" s="352" t="s">
        <v>102</v>
      </c>
      <c r="AE4" s="353"/>
      <c r="AF4" s="353"/>
      <c r="AG4" s="366" t="s">
        <v>1129</v>
      </c>
      <c r="AH4" s="365" t="s">
        <v>1130</v>
      </c>
      <c r="AI4" s="352" t="s">
        <v>102</v>
      </c>
      <c r="AJ4" s="353"/>
      <c r="AK4" s="353"/>
      <c r="AL4" s="366" t="s">
        <v>1129</v>
      </c>
      <c r="AM4" s="365" t="s">
        <v>1130</v>
      </c>
      <c r="AN4" s="352" t="s">
        <v>102</v>
      </c>
      <c r="AO4" s="353"/>
      <c r="AP4" s="353"/>
      <c r="AQ4" s="366" t="s">
        <v>1129</v>
      </c>
      <c r="AR4" s="355" t="s">
        <v>1117</v>
      </c>
      <c r="AS4" s="355" t="s">
        <v>1118</v>
      </c>
      <c r="AT4" s="355" t="s">
        <v>1119</v>
      </c>
      <c r="AU4" s="355" t="s">
        <v>1120</v>
      </c>
      <c r="AV4" s="355" t="s">
        <v>1121</v>
      </c>
      <c r="AW4" s="355" t="s">
        <v>1122</v>
      </c>
      <c r="AX4" s="355" t="s">
        <v>71</v>
      </c>
      <c r="AY4" s="230"/>
    </row>
    <row r="5" spans="2:51" ht="40.15" customHeight="1">
      <c r="B5" s="361"/>
      <c r="C5" s="364"/>
      <c r="D5" s="361"/>
      <c r="E5" s="233" t="s">
        <v>100</v>
      </c>
      <c r="F5" s="234" t="s">
        <v>98</v>
      </c>
      <c r="G5" s="237" t="s">
        <v>245</v>
      </c>
      <c r="H5" s="367"/>
      <c r="I5" s="361"/>
      <c r="J5" s="233" t="s">
        <v>100</v>
      </c>
      <c r="K5" s="234" t="s">
        <v>98</v>
      </c>
      <c r="L5" s="238" t="s">
        <v>245</v>
      </c>
      <c r="M5" s="367"/>
      <c r="N5" s="361"/>
      <c r="O5" s="233" t="s">
        <v>100</v>
      </c>
      <c r="P5" s="234" t="s">
        <v>98</v>
      </c>
      <c r="Q5" s="238" t="s">
        <v>245</v>
      </c>
      <c r="R5" s="367"/>
      <c r="S5" s="361"/>
      <c r="T5" s="233" t="s">
        <v>100</v>
      </c>
      <c r="U5" s="234" t="s">
        <v>98</v>
      </c>
      <c r="V5" s="238" t="s">
        <v>245</v>
      </c>
      <c r="W5" s="367"/>
      <c r="X5" s="361"/>
      <c r="Y5" s="233" t="s">
        <v>100</v>
      </c>
      <c r="Z5" s="234" t="s">
        <v>98</v>
      </c>
      <c r="AA5" s="238" t="s">
        <v>245</v>
      </c>
      <c r="AB5" s="367"/>
      <c r="AC5" s="361"/>
      <c r="AD5" s="233" t="s">
        <v>100</v>
      </c>
      <c r="AE5" s="234" t="s">
        <v>98</v>
      </c>
      <c r="AF5" s="238" t="s">
        <v>245</v>
      </c>
      <c r="AG5" s="367"/>
      <c r="AH5" s="361"/>
      <c r="AI5" s="233" t="s">
        <v>100</v>
      </c>
      <c r="AJ5" s="234" t="s">
        <v>98</v>
      </c>
      <c r="AK5" s="238" t="s">
        <v>245</v>
      </c>
      <c r="AL5" s="367"/>
      <c r="AM5" s="361"/>
      <c r="AN5" s="253" t="s">
        <v>100</v>
      </c>
      <c r="AO5" s="241" t="s">
        <v>98</v>
      </c>
      <c r="AP5" s="239" t="s">
        <v>245</v>
      </c>
      <c r="AQ5" s="367"/>
      <c r="AR5" s="356"/>
      <c r="AS5" s="356"/>
      <c r="AT5" s="356"/>
      <c r="AU5" s="356"/>
      <c r="AV5" s="356"/>
      <c r="AW5" s="356"/>
      <c r="AX5" s="356"/>
      <c r="AY5" s="230"/>
    </row>
    <row r="6" spans="2:51" ht="13.5" customHeight="1">
      <c r="B6" s="228">
        <v>1</v>
      </c>
      <c r="C6" s="50" t="s">
        <v>58</v>
      </c>
      <c r="D6" s="173">
        <v>905</v>
      </c>
      <c r="E6" s="215">
        <v>23</v>
      </c>
      <c r="F6" s="216">
        <v>180</v>
      </c>
      <c r="G6" s="212">
        <v>195</v>
      </c>
      <c r="H6" s="169">
        <f>IFERROR(G6/D6,"-")</f>
        <v>0.21546961325966851</v>
      </c>
      <c r="I6" s="173">
        <v>3113</v>
      </c>
      <c r="J6" s="215">
        <v>89</v>
      </c>
      <c r="K6" s="216">
        <v>670</v>
      </c>
      <c r="L6" s="212">
        <v>718</v>
      </c>
      <c r="M6" s="169">
        <f>IFERROR(L6/I6,"-")</f>
        <v>0.2306456794089303</v>
      </c>
      <c r="N6" s="173">
        <v>119459</v>
      </c>
      <c r="O6" s="215">
        <v>1508</v>
      </c>
      <c r="P6" s="216">
        <v>12689</v>
      </c>
      <c r="Q6" s="212">
        <v>13546</v>
      </c>
      <c r="R6" s="169">
        <f>IFERROR(Q6/N6,"-")</f>
        <v>0.11339455377995798</v>
      </c>
      <c r="S6" s="173">
        <v>110261</v>
      </c>
      <c r="T6" s="215">
        <v>1242</v>
      </c>
      <c r="U6" s="216">
        <v>15750</v>
      </c>
      <c r="V6" s="212">
        <v>16443</v>
      </c>
      <c r="W6" s="169">
        <f>IFERROR(V6/S6,"-")</f>
        <v>0.14912797816090911</v>
      </c>
      <c r="X6" s="173">
        <v>79282</v>
      </c>
      <c r="Y6" s="215">
        <v>571</v>
      </c>
      <c r="Z6" s="216">
        <v>14462</v>
      </c>
      <c r="AA6" s="212">
        <v>14800</v>
      </c>
      <c r="AB6" s="125">
        <f>IFERROR(AA6/X6,"-")</f>
        <v>0.18667541182109432</v>
      </c>
      <c r="AC6" s="306">
        <v>39301</v>
      </c>
      <c r="AD6" s="215">
        <v>150</v>
      </c>
      <c r="AE6" s="216">
        <v>8308</v>
      </c>
      <c r="AF6" s="212">
        <v>8394</v>
      </c>
      <c r="AG6" s="169">
        <f>IFERROR(AF6/AC6,"-")</f>
        <v>0.21358235159410702</v>
      </c>
      <c r="AH6" s="173">
        <v>15269</v>
      </c>
      <c r="AI6" s="215">
        <v>24</v>
      </c>
      <c r="AJ6" s="216">
        <v>3270</v>
      </c>
      <c r="AK6" s="212">
        <v>3286</v>
      </c>
      <c r="AL6" s="169">
        <f>IFERROR(AK6/AH6,"-")</f>
        <v>0.21520728272971379</v>
      </c>
      <c r="AM6" s="173">
        <f>SUM(D6,I6,N6,S6,X6,AC6,AH6)</f>
        <v>367590</v>
      </c>
      <c r="AN6" s="213">
        <f>SUM(E6,J6,O6,T6,Y6,AD6,AI6)</f>
        <v>3607</v>
      </c>
      <c r="AO6" s="219">
        <f>SUM(F6,K6,P6,U6,Z6,AE6,AJ6)</f>
        <v>55329</v>
      </c>
      <c r="AP6" s="213">
        <f>SUM(G6,L6,Q6,V6,AA6,AF6,AK6)</f>
        <v>57382</v>
      </c>
      <c r="AQ6" s="169">
        <f>IFERROR(AP6/AM6,"-")</f>
        <v>0.15610326722707366</v>
      </c>
      <c r="AR6" s="131">
        <f>IFERROR(G6/$AP6,"-")</f>
        <v>3.3982782057091075E-3</v>
      </c>
      <c r="AS6" s="131">
        <f>IFERROR(L6/$AP6,"-")</f>
        <v>1.251263462409815E-2</v>
      </c>
      <c r="AT6" s="131">
        <f>IFERROR(Q6/$AP6,"-")</f>
        <v>0.23606705935659267</v>
      </c>
      <c r="AU6" s="131">
        <f>IFERROR(V6/$AP6,"-")</f>
        <v>0.28655327454602486</v>
      </c>
      <c r="AV6" s="131">
        <f>IFERROR(AA6/$AP6,"-")</f>
        <v>0.25792060227946045</v>
      </c>
      <c r="AW6" s="131">
        <f>IFERROR(AF6/$AP6,"-")</f>
        <v>0.1462828064549859</v>
      </c>
      <c r="AX6" s="131">
        <f>IFERROR(AK6/$AP6,"-")</f>
        <v>5.7265344533128856E-2</v>
      </c>
      <c r="AY6" s="230"/>
    </row>
    <row r="7" spans="2:51" ht="13.5" customHeight="1">
      <c r="B7" s="228">
        <v>2</v>
      </c>
      <c r="C7" s="50" t="s">
        <v>110</v>
      </c>
      <c r="D7" s="173">
        <v>28</v>
      </c>
      <c r="E7" s="215">
        <v>0</v>
      </c>
      <c r="F7" s="216">
        <v>2</v>
      </c>
      <c r="G7" s="212">
        <v>2</v>
      </c>
      <c r="H7" s="169">
        <f t="shared" ref="H7:H70" si="0">IFERROR(G7/D7,"-")</f>
        <v>7.1428571428571425E-2</v>
      </c>
      <c r="I7" s="173">
        <v>119</v>
      </c>
      <c r="J7" s="215">
        <v>1</v>
      </c>
      <c r="K7" s="216">
        <v>18</v>
      </c>
      <c r="L7" s="212">
        <v>19</v>
      </c>
      <c r="M7" s="169">
        <f t="shared" ref="M7:M70" si="1">IFERROR(L7/I7,"-")</f>
        <v>0.15966386554621848</v>
      </c>
      <c r="N7" s="173">
        <v>4517</v>
      </c>
      <c r="O7" s="215">
        <v>48</v>
      </c>
      <c r="P7" s="216">
        <v>463</v>
      </c>
      <c r="Q7" s="212">
        <v>493</v>
      </c>
      <c r="R7" s="169">
        <f t="shared" ref="R7:R70" si="2">IFERROR(Q7/N7,"-")</f>
        <v>0.109143236661501</v>
      </c>
      <c r="S7" s="173">
        <v>4027</v>
      </c>
      <c r="T7" s="215">
        <v>36</v>
      </c>
      <c r="U7" s="216">
        <v>517</v>
      </c>
      <c r="V7" s="212">
        <v>538</v>
      </c>
      <c r="W7" s="169">
        <f t="shared" ref="W7:W70" si="3">IFERROR(V7/S7,"-")</f>
        <v>0.13359821206853736</v>
      </c>
      <c r="X7" s="173">
        <v>3057</v>
      </c>
      <c r="Y7" s="215">
        <v>16</v>
      </c>
      <c r="Z7" s="216">
        <v>522</v>
      </c>
      <c r="AA7" s="212">
        <v>534</v>
      </c>
      <c r="AB7" s="125">
        <f t="shared" ref="AB7:AB70" si="4">IFERROR(AA7/X7,"-")</f>
        <v>0.1746810598626104</v>
      </c>
      <c r="AC7" s="306">
        <v>1597</v>
      </c>
      <c r="AD7" s="215">
        <v>7</v>
      </c>
      <c r="AE7" s="216">
        <v>309</v>
      </c>
      <c r="AF7" s="212">
        <v>315</v>
      </c>
      <c r="AG7" s="169">
        <f t="shared" ref="AG7:AG70" si="5">IFERROR(AF7/AC7,"-")</f>
        <v>0.19724483406386975</v>
      </c>
      <c r="AH7" s="173">
        <v>601</v>
      </c>
      <c r="AI7" s="215">
        <v>0</v>
      </c>
      <c r="AJ7" s="216">
        <v>107</v>
      </c>
      <c r="AK7" s="212">
        <v>107</v>
      </c>
      <c r="AL7" s="169">
        <f t="shared" ref="AL7:AL70" si="6">IFERROR(AK7/AH7,"-")</f>
        <v>0.17803660565723795</v>
      </c>
      <c r="AM7" s="173">
        <f t="shared" ref="AM7:AM70" si="7">SUM(D7,I7,N7,S7,X7,AC7,AH7)</f>
        <v>13946</v>
      </c>
      <c r="AN7" s="215">
        <f t="shared" ref="AN7:AN70" si="8">SUM(E7,J7,O7,T7,Y7,AD7,AI7)</f>
        <v>108</v>
      </c>
      <c r="AO7" s="214">
        <f t="shared" ref="AO7:AO70" si="9">SUM(F7,K7,P7,U7,Z7,AE7,AJ7)</f>
        <v>1938</v>
      </c>
      <c r="AP7" s="212">
        <f t="shared" ref="AP7:AP70" si="10">SUM(G7,L7,Q7,V7,AA7,AF7,AK7)</f>
        <v>2008</v>
      </c>
      <c r="AQ7" s="169">
        <f t="shared" ref="AQ7:AQ70" si="11">IFERROR(AP7/AM7,"-")</f>
        <v>0.14398393804675175</v>
      </c>
      <c r="AR7" s="131">
        <f t="shared" ref="AR7:AR70" si="12">IFERROR(G7/$AP7,"-")</f>
        <v>9.9601593625498006E-4</v>
      </c>
      <c r="AS7" s="131">
        <f t="shared" ref="AS7:AS70" si="13">IFERROR(L7/$AP7,"-")</f>
        <v>9.462151394422311E-3</v>
      </c>
      <c r="AT7" s="131">
        <f t="shared" ref="AT7:AT70" si="14">IFERROR(Q7/$AP7,"-")</f>
        <v>0.24551792828685259</v>
      </c>
      <c r="AU7" s="131">
        <f t="shared" ref="AU7:AU70" si="15">IFERROR(V7/$AP7,"-")</f>
        <v>0.26792828685258963</v>
      </c>
      <c r="AV7" s="131">
        <f t="shared" ref="AV7:AV70" si="16">IFERROR(AA7/$AP7,"-")</f>
        <v>0.26593625498007967</v>
      </c>
      <c r="AW7" s="131">
        <f t="shared" ref="AW7:AW70" si="17">IFERROR(AF7/$AP7,"-")</f>
        <v>0.15687250996015936</v>
      </c>
      <c r="AX7" s="131">
        <f t="shared" ref="AX7:AX70" si="18">IFERROR(AK7/$AP7,"-")</f>
        <v>5.3286852589641436E-2</v>
      </c>
      <c r="AY7" s="230"/>
    </row>
    <row r="8" spans="2:51" ht="13.5" customHeight="1">
      <c r="B8" s="228">
        <v>3</v>
      </c>
      <c r="C8" s="50" t="s">
        <v>111</v>
      </c>
      <c r="D8" s="173">
        <v>16</v>
      </c>
      <c r="E8" s="215">
        <v>3</v>
      </c>
      <c r="F8" s="216">
        <v>0</v>
      </c>
      <c r="G8" s="212">
        <v>3</v>
      </c>
      <c r="H8" s="169">
        <f t="shared" si="0"/>
        <v>0.1875</v>
      </c>
      <c r="I8" s="173">
        <v>102</v>
      </c>
      <c r="J8" s="215">
        <v>6</v>
      </c>
      <c r="K8" s="216">
        <v>22</v>
      </c>
      <c r="L8" s="212">
        <v>27</v>
      </c>
      <c r="M8" s="169">
        <f t="shared" si="1"/>
        <v>0.26470588235294118</v>
      </c>
      <c r="N8" s="173">
        <v>2829</v>
      </c>
      <c r="O8" s="215">
        <v>38</v>
      </c>
      <c r="P8" s="216">
        <v>321</v>
      </c>
      <c r="Q8" s="212">
        <v>345</v>
      </c>
      <c r="R8" s="169">
        <f t="shared" si="2"/>
        <v>0.12195121951219512</v>
      </c>
      <c r="S8" s="173">
        <v>2499</v>
      </c>
      <c r="T8" s="215">
        <v>30</v>
      </c>
      <c r="U8" s="216">
        <v>381</v>
      </c>
      <c r="V8" s="212">
        <v>394</v>
      </c>
      <c r="W8" s="169">
        <f t="shared" si="3"/>
        <v>0.15766306522609044</v>
      </c>
      <c r="X8" s="173">
        <v>1952</v>
      </c>
      <c r="Y8" s="215">
        <v>9</v>
      </c>
      <c r="Z8" s="216">
        <v>351</v>
      </c>
      <c r="AA8" s="212">
        <v>354</v>
      </c>
      <c r="AB8" s="125">
        <f t="shared" si="4"/>
        <v>0.18135245901639344</v>
      </c>
      <c r="AC8" s="306">
        <v>1031</v>
      </c>
      <c r="AD8" s="215">
        <v>5</v>
      </c>
      <c r="AE8" s="216">
        <v>208</v>
      </c>
      <c r="AF8" s="212">
        <v>212</v>
      </c>
      <c r="AG8" s="169">
        <f t="shared" si="5"/>
        <v>0.20562560620756548</v>
      </c>
      <c r="AH8" s="173">
        <v>389</v>
      </c>
      <c r="AI8" s="215">
        <v>0</v>
      </c>
      <c r="AJ8" s="216">
        <v>81</v>
      </c>
      <c r="AK8" s="212">
        <v>81</v>
      </c>
      <c r="AL8" s="169">
        <f t="shared" si="6"/>
        <v>0.20822622107969152</v>
      </c>
      <c r="AM8" s="173">
        <f t="shared" si="7"/>
        <v>8818</v>
      </c>
      <c r="AN8" s="215">
        <f t="shared" si="8"/>
        <v>91</v>
      </c>
      <c r="AO8" s="214">
        <f t="shared" si="9"/>
        <v>1364</v>
      </c>
      <c r="AP8" s="212">
        <f t="shared" si="10"/>
        <v>1416</v>
      </c>
      <c r="AQ8" s="169">
        <f t="shared" si="11"/>
        <v>0.1605806305284645</v>
      </c>
      <c r="AR8" s="131">
        <f t="shared" si="12"/>
        <v>2.1186440677966102E-3</v>
      </c>
      <c r="AS8" s="131">
        <f t="shared" si="13"/>
        <v>1.9067796610169493E-2</v>
      </c>
      <c r="AT8" s="131">
        <f t="shared" si="14"/>
        <v>0.24364406779661016</v>
      </c>
      <c r="AU8" s="131">
        <f t="shared" si="15"/>
        <v>0.27824858757062149</v>
      </c>
      <c r="AV8" s="131">
        <f t="shared" si="16"/>
        <v>0.25</v>
      </c>
      <c r="AW8" s="131">
        <f t="shared" si="17"/>
        <v>0.14971751412429379</v>
      </c>
      <c r="AX8" s="131">
        <f t="shared" si="18"/>
        <v>5.7203389830508475E-2</v>
      </c>
      <c r="AY8" s="230"/>
    </row>
    <row r="9" spans="2:51" ht="13.5" customHeight="1">
      <c r="B9" s="228">
        <v>4</v>
      </c>
      <c r="C9" s="50" t="s">
        <v>112</v>
      </c>
      <c r="D9" s="173">
        <v>30</v>
      </c>
      <c r="E9" s="215">
        <v>0</v>
      </c>
      <c r="F9" s="216">
        <v>13</v>
      </c>
      <c r="G9" s="212">
        <v>13</v>
      </c>
      <c r="H9" s="169">
        <f t="shared" si="0"/>
        <v>0.43333333333333335</v>
      </c>
      <c r="I9" s="173">
        <v>80</v>
      </c>
      <c r="J9" s="215">
        <v>1</v>
      </c>
      <c r="K9" s="216">
        <v>14</v>
      </c>
      <c r="L9" s="212">
        <v>14</v>
      </c>
      <c r="M9" s="169">
        <f t="shared" si="1"/>
        <v>0.17499999999999999</v>
      </c>
      <c r="N9" s="173">
        <v>3154</v>
      </c>
      <c r="O9" s="215">
        <v>40</v>
      </c>
      <c r="P9" s="216">
        <v>361</v>
      </c>
      <c r="Q9" s="212">
        <v>388</v>
      </c>
      <c r="R9" s="169">
        <f t="shared" si="2"/>
        <v>0.12301838934686113</v>
      </c>
      <c r="S9" s="173">
        <v>3110</v>
      </c>
      <c r="T9" s="215">
        <v>22</v>
      </c>
      <c r="U9" s="216">
        <v>519</v>
      </c>
      <c r="V9" s="212">
        <v>531</v>
      </c>
      <c r="W9" s="169">
        <f t="shared" si="3"/>
        <v>0.17073954983922829</v>
      </c>
      <c r="X9" s="173">
        <v>2174</v>
      </c>
      <c r="Y9" s="215">
        <v>11</v>
      </c>
      <c r="Z9" s="216">
        <v>415</v>
      </c>
      <c r="AA9" s="212">
        <v>422</v>
      </c>
      <c r="AB9" s="125">
        <f t="shared" si="4"/>
        <v>0.19411223551057957</v>
      </c>
      <c r="AC9" s="306">
        <v>1059</v>
      </c>
      <c r="AD9" s="215">
        <v>1</v>
      </c>
      <c r="AE9" s="216">
        <v>262</v>
      </c>
      <c r="AF9" s="212">
        <v>262</v>
      </c>
      <c r="AG9" s="169">
        <f t="shared" si="5"/>
        <v>0.24740321057601511</v>
      </c>
      <c r="AH9" s="173">
        <v>408</v>
      </c>
      <c r="AI9" s="215">
        <v>0</v>
      </c>
      <c r="AJ9" s="216">
        <v>83</v>
      </c>
      <c r="AK9" s="212">
        <v>83</v>
      </c>
      <c r="AL9" s="169">
        <f t="shared" si="6"/>
        <v>0.20343137254901961</v>
      </c>
      <c r="AM9" s="173">
        <f t="shared" si="7"/>
        <v>10015</v>
      </c>
      <c r="AN9" s="215">
        <f t="shared" si="8"/>
        <v>75</v>
      </c>
      <c r="AO9" s="214">
        <f t="shared" si="9"/>
        <v>1667</v>
      </c>
      <c r="AP9" s="212">
        <f t="shared" si="10"/>
        <v>1713</v>
      </c>
      <c r="AQ9" s="169">
        <f t="shared" si="11"/>
        <v>0.17104343484772841</v>
      </c>
      <c r="AR9" s="131">
        <f t="shared" si="12"/>
        <v>7.5890251021599534E-3</v>
      </c>
      <c r="AS9" s="131">
        <f t="shared" si="13"/>
        <v>8.1727962638645651E-3</v>
      </c>
      <c r="AT9" s="131">
        <f t="shared" si="14"/>
        <v>0.22650321074138938</v>
      </c>
      <c r="AU9" s="131">
        <f t="shared" si="15"/>
        <v>0.30998248686514884</v>
      </c>
      <c r="AV9" s="131">
        <f t="shared" si="16"/>
        <v>0.24635143023934616</v>
      </c>
      <c r="AW9" s="131">
        <f t="shared" si="17"/>
        <v>0.15294804436660828</v>
      </c>
      <c r="AX9" s="131">
        <f t="shared" si="18"/>
        <v>4.8453006421482779E-2</v>
      </c>
      <c r="AY9" s="230"/>
    </row>
    <row r="10" spans="2:51" ht="13.5" customHeight="1">
      <c r="B10" s="228">
        <v>5</v>
      </c>
      <c r="C10" s="50" t="s">
        <v>113</v>
      </c>
      <c r="D10" s="173">
        <v>20</v>
      </c>
      <c r="E10" s="215">
        <v>0</v>
      </c>
      <c r="F10" s="216">
        <v>3</v>
      </c>
      <c r="G10" s="212">
        <v>3</v>
      </c>
      <c r="H10" s="169">
        <f t="shared" si="0"/>
        <v>0.15</v>
      </c>
      <c r="I10" s="173">
        <v>66</v>
      </c>
      <c r="J10" s="215">
        <v>0</v>
      </c>
      <c r="K10" s="216">
        <v>9</v>
      </c>
      <c r="L10" s="212">
        <v>9</v>
      </c>
      <c r="M10" s="169">
        <f t="shared" si="1"/>
        <v>0.13636363636363635</v>
      </c>
      <c r="N10" s="173">
        <v>2949</v>
      </c>
      <c r="O10" s="215">
        <v>37</v>
      </c>
      <c r="P10" s="216">
        <v>317</v>
      </c>
      <c r="Q10" s="212">
        <v>337</v>
      </c>
      <c r="R10" s="169">
        <f t="shared" si="2"/>
        <v>0.11427602577144795</v>
      </c>
      <c r="S10" s="173">
        <v>2578</v>
      </c>
      <c r="T10" s="215">
        <v>28</v>
      </c>
      <c r="U10" s="216">
        <v>307</v>
      </c>
      <c r="V10" s="212">
        <v>324</v>
      </c>
      <c r="W10" s="169">
        <f t="shared" si="3"/>
        <v>0.1256788207913111</v>
      </c>
      <c r="X10" s="173">
        <v>1862</v>
      </c>
      <c r="Y10" s="215">
        <v>13</v>
      </c>
      <c r="Z10" s="216">
        <v>305</v>
      </c>
      <c r="AA10" s="212">
        <v>310</v>
      </c>
      <c r="AB10" s="125">
        <f t="shared" si="4"/>
        <v>0.16648764769065522</v>
      </c>
      <c r="AC10" s="306">
        <v>931</v>
      </c>
      <c r="AD10" s="215">
        <v>3</v>
      </c>
      <c r="AE10" s="216">
        <v>172</v>
      </c>
      <c r="AF10" s="212">
        <v>174</v>
      </c>
      <c r="AG10" s="169">
        <f t="shared" si="5"/>
        <v>0.18689581095596133</v>
      </c>
      <c r="AH10" s="173">
        <v>416</v>
      </c>
      <c r="AI10" s="215">
        <v>2</v>
      </c>
      <c r="AJ10" s="216">
        <v>79</v>
      </c>
      <c r="AK10" s="212">
        <v>80</v>
      </c>
      <c r="AL10" s="169">
        <f t="shared" si="6"/>
        <v>0.19230769230769232</v>
      </c>
      <c r="AM10" s="173">
        <f t="shared" si="7"/>
        <v>8822</v>
      </c>
      <c r="AN10" s="215">
        <f t="shared" si="8"/>
        <v>83</v>
      </c>
      <c r="AO10" s="214">
        <f t="shared" si="9"/>
        <v>1192</v>
      </c>
      <c r="AP10" s="212">
        <f t="shared" si="10"/>
        <v>1237</v>
      </c>
      <c r="AQ10" s="169">
        <f t="shared" si="11"/>
        <v>0.14021763772387213</v>
      </c>
      <c r="AR10" s="131">
        <f t="shared" si="12"/>
        <v>2.425222312045271E-3</v>
      </c>
      <c r="AS10" s="131">
        <f t="shared" si="13"/>
        <v>7.2756669361358122E-3</v>
      </c>
      <c r="AT10" s="131">
        <f t="shared" si="14"/>
        <v>0.27243330638641877</v>
      </c>
      <c r="AU10" s="131">
        <f t="shared" si="15"/>
        <v>0.26192400970088925</v>
      </c>
      <c r="AV10" s="131">
        <f t="shared" si="16"/>
        <v>0.25060630557801133</v>
      </c>
      <c r="AW10" s="131">
        <f t="shared" si="17"/>
        <v>0.1406628940986257</v>
      </c>
      <c r="AX10" s="131">
        <f t="shared" si="18"/>
        <v>6.4672594987873894E-2</v>
      </c>
      <c r="AY10" s="230"/>
    </row>
    <row r="11" spans="2:51" ht="13.5" customHeight="1">
      <c r="B11" s="228">
        <v>6</v>
      </c>
      <c r="C11" s="50" t="s">
        <v>114</v>
      </c>
      <c r="D11" s="173">
        <v>27</v>
      </c>
      <c r="E11" s="215">
        <v>0</v>
      </c>
      <c r="F11" s="216">
        <v>5</v>
      </c>
      <c r="G11" s="212">
        <v>5</v>
      </c>
      <c r="H11" s="169">
        <f t="shared" si="0"/>
        <v>0.18518518518518517</v>
      </c>
      <c r="I11" s="173">
        <v>130</v>
      </c>
      <c r="J11" s="215">
        <v>5</v>
      </c>
      <c r="K11" s="216">
        <v>35</v>
      </c>
      <c r="L11" s="212">
        <v>36</v>
      </c>
      <c r="M11" s="169">
        <f t="shared" si="1"/>
        <v>0.27692307692307694</v>
      </c>
      <c r="N11" s="173">
        <v>3990</v>
      </c>
      <c r="O11" s="215">
        <v>45</v>
      </c>
      <c r="P11" s="216">
        <v>407</v>
      </c>
      <c r="Q11" s="212">
        <v>433</v>
      </c>
      <c r="R11" s="169">
        <f t="shared" si="2"/>
        <v>0.10852130325814537</v>
      </c>
      <c r="S11" s="173">
        <v>3829</v>
      </c>
      <c r="T11" s="215">
        <v>31</v>
      </c>
      <c r="U11" s="216">
        <v>554</v>
      </c>
      <c r="V11" s="212">
        <v>570</v>
      </c>
      <c r="W11" s="169">
        <f t="shared" si="3"/>
        <v>0.14886393314181248</v>
      </c>
      <c r="X11" s="173">
        <v>2668</v>
      </c>
      <c r="Y11" s="215">
        <v>23</v>
      </c>
      <c r="Z11" s="216">
        <v>488</v>
      </c>
      <c r="AA11" s="212">
        <v>503</v>
      </c>
      <c r="AB11" s="125">
        <f t="shared" si="4"/>
        <v>0.18853073463268366</v>
      </c>
      <c r="AC11" s="306">
        <v>1231</v>
      </c>
      <c r="AD11" s="215">
        <v>4</v>
      </c>
      <c r="AE11" s="216">
        <v>301</v>
      </c>
      <c r="AF11" s="212">
        <v>303</v>
      </c>
      <c r="AG11" s="169">
        <f t="shared" si="5"/>
        <v>0.24614134849715677</v>
      </c>
      <c r="AH11" s="173">
        <v>477</v>
      </c>
      <c r="AI11" s="215">
        <v>0</v>
      </c>
      <c r="AJ11" s="216">
        <v>110</v>
      </c>
      <c r="AK11" s="212">
        <v>110</v>
      </c>
      <c r="AL11" s="169">
        <f t="shared" si="6"/>
        <v>0.23060796645702306</v>
      </c>
      <c r="AM11" s="173">
        <f t="shared" si="7"/>
        <v>12352</v>
      </c>
      <c r="AN11" s="215">
        <f t="shared" si="8"/>
        <v>108</v>
      </c>
      <c r="AO11" s="214">
        <f t="shared" si="9"/>
        <v>1900</v>
      </c>
      <c r="AP11" s="212">
        <f t="shared" si="10"/>
        <v>1960</v>
      </c>
      <c r="AQ11" s="169">
        <f t="shared" si="11"/>
        <v>0.15867875647668395</v>
      </c>
      <c r="AR11" s="131">
        <f t="shared" si="12"/>
        <v>2.5510204081632651E-3</v>
      </c>
      <c r="AS11" s="131">
        <f t="shared" si="13"/>
        <v>1.8367346938775512E-2</v>
      </c>
      <c r="AT11" s="131">
        <f t="shared" si="14"/>
        <v>0.22091836734693879</v>
      </c>
      <c r="AU11" s="131">
        <f t="shared" si="15"/>
        <v>0.29081632653061223</v>
      </c>
      <c r="AV11" s="131">
        <f t="shared" si="16"/>
        <v>0.25663265306122451</v>
      </c>
      <c r="AW11" s="131">
        <f t="shared" si="17"/>
        <v>0.15459183673469387</v>
      </c>
      <c r="AX11" s="131">
        <f t="shared" si="18"/>
        <v>5.6122448979591837E-2</v>
      </c>
      <c r="AY11" s="230"/>
    </row>
    <row r="12" spans="2:51" ht="13.5" customHeight="1">
      <c r="B12" s="228">
        <v>7</v>
      </c>
      <c r="C12" s="50" t="s">
        <v>115</v>
      </c>
      <c r="D12" s="173">
        <v>34</v>
      </c>
      <c r="E12" s="215">
        <v>3</v>
      </c>
      <c r="F12" s="216">
        <v>9</v>
      </c>
      <c r="G12" s="212">
        <v>10</v>
      </c>
      <c r="H12" s="169">
        <f t="shared" si="0"/>
        <v>0.29411764705882354</v>
      </c>
      <c r="I12" s="173">
        <v>119</v>
      </c>
      <c r="J12" s="215">
        <v>2</v>
      </c>
      <c r="K12" s="216">
        <v>25</v>
      </c>
      <c r="L12" s="212">
        <v>27</v>
      </c>
      <c r="M12" s="169">
        <f t="shared" si="1"/>
        <v>0.22689075630252101</v>
      </c>
      <c r="N12" s="173">
        <v>3722</v>
      </c>
      <c r="O12" s="215">
        <v>69</v>
      </c>
      <c r="P12" s="216">
        <v>444</v>
      </c>
      <c r="Q12" s="212">
        <v>489</v>
      </c>
      <c r="R12" s="169">
        <f t="shared" si="2"/>
        <v>0.13138097796883397</v>
      </c>
      <c r="S12" s="173">
        <v>3379</v>
      </c>
      <c r="T12" s="215">
        <v>53</v>
      </c>
      <c r="U12" s="216">
        <v>495</v>
      </c>
      <c r="V12" s="212">
        <v>530</v>
      </c>
      <c r="W12" s="169">
        <f t="shared" si="3"/>
        <v>0.15685113939035217</v>
      </c>
      <c r="X12" s="173">
        <v>2275</v>
      </c>
      <c r="Y12" s="215">
        <v>13</v>
      </c>
      <c r="Z12" s="216">
        <v>450</v>
      </c>
      <c r="AA12" s="212">
        <v>457</v>
      </c>
      <c r="AB12" s="125">
        <f t="shared" si="4"/>
        <v>0.20087912087912088</v>
      </c>
      <c r="AC12" s="306">
        <v>1044</v>
      </c>
      <c r="AD12" s="215">
        <v>7</v>
      </c>
      <c r="AE12" s="216">
        <v>248</v>
      </c>
      <c r="AF12" s="212">
        <v>251</v>
      </c>
      <c r="AG12" s="169">
        <f t="shared" si="5"/>
        <v>0.24042145593869732</v>
      </c>
      <c r="AH12" s="173">
        <v>429</v>
      </c>
      <c r="AI12" s="215">
        <v>2</v>
      </c>
      <c r="AJ12" s="216">
        <v>108</v>
      </c>
      <c r="AK12" s="212">
        <v>109</v>
      </c>
      <c r="AL12" s="169">
        <f t="shared" si="6"/>
        <v>0.25407925407925408</v>
      </c>
      <c r="AM12" s="173">
        <f t="shared" si="7"/>
        <v>11002</v>
      </c>
      <c r="AN12" s="215">
        <f t="shared" si="8"/>
        <v>149</v>
      </c>
      <c r="AO12" s="214">
        <f t="shared" si="9"/>
        <v>1779</v>
      </c>
      <c r="AP12" s="212">
        <f t="shared" si="10"/>
        <v>1873</v>
      </c>
      <c r="AQ12" s="169">
        <f t="shared" si="11"/>
        <v>0.17024177422286857</v>
      </c>
      <c r="AR12" s="131">
        <f t="shared" si="12"/>
        <v>5.3390282968499734E-3</v>
      </c>
      <c r="AS12" s="131">
        <f t="shared" si="13"/>
        <v>1.4415376401494928E-2</v>
      </c>
      <c r="AT12" s="131">
        <f t="shared" si="14"/>
        <v>0.26107848371596371</v>
      </c>
      <c r="AU12" s="131">
        <f t="shared" si="15"/>
        <v>0.28296849973304861</v>
      </c>
      <c r="AV12" s="131">
        <f t="shared" si="16"/>
        <v>0.24399359316604377</v>
      </c>
      <c r="AW12" s="131">
        <f t="shared" si="17"/>
        <v>0.13400961025093433</v>
      </c>
      <c r="AX12" s="131">
        <f t="shared" si="18"/>
        <v>5.819540843566471E-2</v>
      </c>
      <c r="AY12" s="230"/>
    </row>
    <row r="13" spans="2:51" ht="13.5" customHeight="1">
      <c r="B13" s="228">
        <v>8</v>
      </c>
      <c r="C13" s="50" t="s">
        <v>59</v>
      </c>
      <c r="D13" s="173">
        <v>19</v>
      </c>
      <c r="E13" s="215">
        <v>0</v>
      </c>
      <c r="F13" s="216">
        <v>4</v>
      </c>
      <c r="G13" s="212">
        <v>4</v>
      </c>
      <c r="H13" s="169">
        <f t="shared" si="0"/>
        <v>0.21052631578947367</v>
      </c>
      <c r="I13" s="173">
        <v>77</v>
      </c>
      <c r="J13" s="215">
        <v>1</v>
      </c>
      <c r="K13" s="216">
        <v>14</v>
      </c>
      <c r="L13" s="212">
        <v>15</v>
      </c>
      <c r="M13" s="169">
        <f t="shared" si="1"/>
        <v>0.19480519480519481</v>
      </c>
      <c r="N13" s="173">
        <v>2791</v>
      </c>
      <c r="O13" s="215">
        <v>43</v>
      </c>
      <c r="P13" s="216">
        <v>265</v>
      </c>
      <c r="Q13" s="212">
        <v>287</v>
      </c>
      <c r="R13" s="169">
        <f t="shared" si="2"/>
        <v>0.1028305266929416</v>
      </c>
      <c r="S13" s="173">
        <v>2566</v>
      </c>
      <c r="T13" s="215">
        <v>32</v>
      </c>
      <c r="U13" s="216">
        <v>309</v>
      </c>
      <c r="V13" s="212">
        <v>335</v>
      </c>
      <c r="W13" s="169">
        <f t="shared" si="3"/>
        <v>0.13055339049103662</v>
      </c>
      <c r="X13" s="173">
        <v>1990</v>
      </c>
      <c r="Y13" s="215">
        <v>17</v>
      </c>
      <c r="Z13" s="216">
        <v>310</v>
      </c>
      <c r="AA13" s="212">
        <v>322</v>
      </c>
      <c r="AB13" s="125">
        <f t="shared" si="4"/>
        <v>0.16180904522613065</v>
      </c>
      <c r="AC13" s="306">
        <v>1131</v>
      </c>
      <c r="AD13" s="215">
        <v>3</v>
      </c>
      <c r="AE13" s="216">
        <v>197</v>
      </c>
      <c r="AF13" s="212">
        <v>199</v>
      </c>
      <c r="AG13" s="169">
        <f t="shared" si="5"/>
        <v>0.17595048629531387</v>
      </c>
      <c r="AH13" s="173">
        <v>466</v>
      </c>
      <c r="AI13" s="215">
        <v>1</v>
      </c>
      <c r="AJ13" s="216">
        <v>84</v>
      </c>
      <c r="AK13" s="212">
        <v>85</v>
      </c>
      <c r="AL13" s="169">
        <f t="shared" si="6"/>
        <v>0.18240343347639484</v>
      </c>
      <c r="AM13" s="173">
        <f t="shared" si="7"/>
        <v>9040</v>
      </c>
      <c r="AN13" s="215">
        <f t="shared" si="8"/>
        <v>97</v>
      </c>
      <c r="AO13" s="214">
        <f t="shared" si="9"/>
        <v>1183</v>
      </c>
      <c r="AP13" s="212">
        <f t="shared" si="10"/>
        <v>1247</v>
      </c>
      <c r="AQ13" s="169">
        <f t="shared" si="11"/>
        <v>0.1379424778761062</v>
      </c>
      <c r="AR13" s="131">
        <f t="shared" si="12"/>
        <v>3.2076984763432237E-3</v>
      </c>
      <c r="AS13" s="131">
        <f t="shared" si="13"/>
        <v>1.2028869286287089E-2</v>
      </c>
      <c r="AT13" s="131">
        <f t="shared" si="14"/>
        <v>0.23015236567762631</v>
      </c>
      <c r="AU13" s="131">
        <f t="shared" si="15"/>
        <v>0.268644747393745</v>
      </c>
      <c r="AV13" s="131">
        <f t="shared" si="16"/>
        <v>0.25821972734562953</v>
      </c>
      <c r="AW13" s="131">
        <f t="shared" si="17"/>
        <v>0.15958299919807539</v>
      </c>
      <c r="AX13" s="131">
        <f t="shared" si="18"/>
        <v>6.8163592622293503E-2</v>
      </c>
      <c r="AY13" s="230"/>
    </row>
    <row r="14" spans="2:51" ht="13.5" customHeight="1">
      <c r="B14" s="228">
        <v>9</v>
      </c>
      <c r="C14" s="50" t="s">
        <v>116</v>
      </c>
      <c r="D14" s="173">
        <v>9</v>
      </c>
      <c r="E14" s="215">
        <v>0</v>
      </c>
      <c r="F14" s="216">
        <v>1</v>
      </c>
      <c r="G14" s="212">
        <v>1</v>
      </c>
      <c r="H14" s="169">
        <f t="shared" si="0"/>
        <v>0.1111111111111111</v>
      </c>
      <c r="I14" s="173">
        <v>46</v>
      </c>
      <c r="J14" s="215">
        <v>1</v>
      </c>
      <c r="K14" s="216">
        <v>5</v>
      </c>
      <c r="L14" s="212">
        <v>6</v>
      </c>
      <c r="M14" s="169">
        <f t="shared" si="1"/>
        <v>0.13043478260869565</v>
      </c>
      <c r="N14" s="173">
        <v>1879</v>
      </c>
      <c r="O14" s="215">
        <v>26</v>
      </c>
      <c r="P14" s="216">
        <v>204</v>
      </c>
      <c r="Q14" s="212">
        <v>218</v>
      </c>
      <c r="R14" s="169">
        <f t="shared" si="2"/>
        <v>0.11601915912719532</v>
      </c>
      <c r="S14" s="173">
        <v>1716</v>
      </c>
      <c r="T14" s="215">
        <v>18</v>
      </c>
      <c r="U14" s="216">
        <v>250</v>
      </c>
      <c r="V14" s="212">
        <v>261</v>
      </c>
      <c r="W14" s="169">
        <f t="shared" si="3"/>
        <v>0.15209790209790211</v>
      </c>
      <c r="X14" s="173">
        <v>1271</v>
      </c>
      <c r="Y14" s="215">
        <v>8</v>
      </c>
      <c r="Z14" s="216">
        <v>223</v>
      </c>
      <c r="AA14" s="212">
        <v>227</v>
      </c>
      <c r="AB14" s="125">
        <f t="shared" si="4"/>
        <v>0.17859952793076317</v>
      </c>
      <c r="AC14" s="306">
        <v>649</v>
      </c>
      <c r="AD14" s="215">
        <v>2</v>
      </c>
      <c r="AE14" s="216">
        <v>111</v>
      </c>
      <c r="AF14" s="212">
        <v>112</v>
      </c>
      <c r="AG14" s="169">
        <f t="shared" si="5"/>
        <v>0.17257318952234207</v>
      </c>
      <c r="AH14" s="173">
        <v>262</v>
      </c>
      <c r="AI14" s="215">
        <v>0</v>
      </c>
      <c r="AJ14" s="216">
        <v>57</v>
      </c>
      <c r="AK14" s="212">
        <v>57</v>
      </c>
      <c r="AL14" s="169">
        <f t="shared" si="6"/>
        <v>0.21755725190839695</v>
      </c>
      <c r="AM14" s="173">
        <f t="shared" si="7"/>
        <v>5832</v>
      </c>
      <c r="AN14" s="215">
        <f t="shared" si="8"/>
        <v>55</v>
      </c>
      <c r="AO14" s="214">
        <f t="shared" si="9"/>
        <v>851</v>
      </c>
      <c r="AP14" s="212">
        <f t="shared" si="10"/>
        <v>882</v>
      </c>
      <c r="AQ14" s="169">
        <f t="shared" si="11"/>
        <v>0.15123456790123457</v>
      </c>
      <c r="AR14" s="131">
        <f t="shared" si="12"/>
        <v>1.1337868480725624E-3</v>
      </c>
      <c r="AS14" s="131">
        <f t="shared" si="13"/>
        <v>6.8027210884353739E-3</v>
      </c>
      <c r="AT14" s="131">
        <f t="shared" si="14"/>
        <v>0.2471655328798186</v>
      </c>
      <c r="AU14" s="131">
        <f t="shared" si="15"/>
        <v>0.29591836734693877</v>
      </c>
      <c r="AV14" s="131">
        <f t="shared" si="16"/>
        <v>0.25736961451247165</v>
      </c>
      <c r="AW14" s="131">
        <f t="shared" si="17"/>
        <v>0.12698412698412698</v>
      </c>
      <c r="AX14" s="131">
        <f t="shared" si="18"/>
        <v>6.4625850340136057E-2</v>
      </c>
      <c r="AY14" s="230"/>
    </row>
    <row r="15" spans="2:51" ht="13.5" customHeight="1">
      <c r="B15" s="228">
        <v>10</v>
      </c>
      <c r="C15" s="50" t="s">
        <v>60</v>
      </c>
      <c r="D15" s="173">
        <v>23</v>
      </c>
      <c r="E15" s="215">
        <v>1</v>
      </c>
      <c r="F15" s="216">
        <v>10</v>
      </c>
      <c r="G15" s="212">
        <v>10</v>
      </c>
      <c r="H15" s="169">
        <f t="shared" si="0"/>
        <v>0.43478260869565216</v>
      </c>
      <c r="I15" s="173">
        <v>101</v>
      </c>
      <c r="J15" s="215">
        <v>3</v>
      </c>
      <c r="K15" s="216">
        <v>19</v>
      </c>
      <c r="L15" s="212">
        <v>22</v>
      </c>
      <c r="M15" s="169">
        <f t="shared" si="1"/>
        <v>0.21782178217821782</v>
      </c>
      <c r="N15" s="173">
        <v>4589</v>
      </c>
      <c r="O15" s="215">
        <v>46</v>
      </c>
      <c r="P15" s="216">
        <v>491</v>
      </c>
      <c r="Q15" s="212">
        <v>514</v>
      </c>
      <c r="R15" s="169">
        <f t="shared" si="2"/>
        <v>0.1120069731967749</v>
      </c>
      <c r="S15" s="173">
        <v>4071</v>
      </c>
      <c r="T15" s="215">
        <v>37</v>
      </c>
      <c r="U15" s="216">
        <v>608</v>
      </c>
      <c r="V15" s="212">
        <v>627</v>
      </c>
      <c r="W15" s="169">
        <f t="shared" si="3"/>
        <v>0.15401621223286663</v>
      </c>
      <c r="X15" s="173">
        <v>2833</v>
      </c>
      <c r="Y15" s="215">
        <v>16</v>
      </c>
      <c r="Z15" s="216">
        <v>490</v>
      </c>
      <c r="AA15" s="212">
        <v>500</v>
      </c>
      <c r="AB15" s="125">
        <f t="shared" si="4"/>
        <v>0.17649135192375573</v>
      </c>
      <c r="AC15" s="306">
        <v>1324</v>
      </c>
      <c r="AD15" s="215">
        <v>4</v>
      </c>
      <c r="AE15" s="216">
        <v>299</v>
      </c>
      <c r="AF15" s="212">
        <v>301</v>
      </c>
      <c r="AG15" s="169">
        <f t="shared" si="5"/>
        <v>0.22734138972809667</v>
      </c>
      <c r="AH15" s="173">
        <v>542</v>
      </c>
      <c r="AI15" s="215">
        <v>1</v>
      </c>
      <c r="AJ15" s="216">
        <v>105</v>
      </c>
      <c r="AK15" s="212">
        <v>106</v>
      </c>
      <c r="AL15" s="169">
        <f t="shared" si="6"/>
        <v>0.19557195571955718</v>
      </c>
      <c r="AM15" s="173">
        <f t="shared" si="7"/>
        <v>13483</v>
      </c>
      <c r="AN15" s="215">
        <f t="shared" si="8"/>
        <v>108</v>
      </c>
      <c r="AO15" s="214">
        <f t="shared" si="9"/>
        <v>2022</v>
      </c>
      <c r="AP15" s="212">
        <f t="shared" si="10"/>
        <v>2080</v>
      </c>
      <c r="AQ15" s="169">
        <f t="shared" si="11"/>
        <v>0.15426833790699399</v>
      </c>
      <c r="AR15" s="131">
        <f t="shared" si="12"/>
        <v>4.807692307692308E-3</v>
      </c>
      <c r="AS15" s="131">
        <f t="shared" si="13"/>
        <v>1.0576923076923078E-2</v>
      </c>
      <c r="AT15" s="131">
        <f t="shared" si="14"/>
        <v>0.24711538461538463</v>
      </c>
      <c r="AU15" s="131">
        <f t="shared" si="15"/>
        <v>0.30144230769230768</v>
      </c>
      <c r="AV15" s="131">
        <f t="shared" si="16"/>
        <v>0.24038461538461539</v>
      </c>
      <c r="AW15" s="131">
        <f t="shared" si="17"/>
        <v>0.14471153846153847</v>
      </c>
      <c r="AX15" s="131">
        <f t="shared" si="18"/>
        <v>5.0961538461538461E-2</v>
      </c>
      <c r="AY15" s="230"/>
    </row>
    <row r="16" spans="2:51" ht="13.5" customHeight="1">
      <c r="B16" s="228">
        <v>11</v>
      </c>
      <c r="C16" s="50" t="s">
        <v>61</v>
      </c>
      <c r="D16" s="173">
        <v>60</v>
      </c>
      <c r="E16" s="215">
        <v>2</v>
      </c>
      <c r="F16" s="216">
        <v>10</v>
      </c>
      <c r="G16" s="212">
        <v>11</v>
      </c>
      <c r="H16" s="169">
        <f t="shared" si="0"/>
        <v>0.18333333333333332</v>
      </c>
      <c r="I16" s="173">
        <v>194</v>
      </c>
      <c r="J16" s="215">
        <v>9</v>
      </c>
      <c r="K16" s="216">
        <v>38</v>
      </c>
      <c r="L16" s="212">
        <v>43</v>
      </c>
      <c r="M16" s="169">
        <f t="shared" si="1"/>
        <v>0.22164948453608246</v>
      </c>
      <c r="N16" s="173">
        <v>7479</v>
      </c>
      <c r="O16" s="215">
        <v>89</v>
      </c>
      <c r="P16" s="216">
        <v>786</v>
      </c>
      <c r="Q16" s="212">
        <v>838</v>
      </c>
      <c r="R16" s="169">
        <f t="shared" si="2"/>
        <v>0.11204706511565718</v>
      </c>
      <c r="S16" s="173">
        <v>7244</v>
      </c>
      <c r="T16" s="215">
        <v>91</v>
      </c>
      <c r="U16" s="216">
        <v>1010</v>
      </c>
      <c r="V16" s="212">
        <v>1057</v>
      </c>
      <c r="W16" s="169">
        <f t="shared" si="3"/>
        <v>0.14591385974599669</v>
      </c>
      <c r="X16" s="173">
        <v>4877</v>
      </c>
      <c r="Y16" s="215">
        <v>29</v>
      </c>
      <c r="Z16" s="216">
        <v>867</v>
      </c>
      <c r="AA16" s="212">
        <v>883</v>
      </c>
      <c r="AB16" s="125">
        <f t="shared" si="4"/>
        <v>0.18105392659421776</v>
      </c>
      <c r="AC16" s="306">
        <v>2457</v>
      </c>
      <c r="AD16" s="215">
        <v>7</v>
      </c>
      <c r="AE16" s="216">
        <v>516</v>
      </c>
      <c r="AF16" s="212">
        <v>520</v>
      </c>
      <c r="AG16" s="169">
        <f t="shared" si="5"/>
        <v>0.21164021164021163</v>
      </c>
      <c r="AH16" s="173">
        <v>900</v>
      </c>
      <c r="AI16" s="215">
        <v>1</v>
      </c>
      <c r="AJ16" s="216">
        <v>190</v>
      </c>
      <c r="AK16" s="212">
        <v>191</v>
      </c>
      <c r="AL16" s="169">
        <f t="shared" si="6"/>
        <v>0.21222222222222223</v>
      </c>
      <c r="AM16" s="173">
        <f t="shared" si="7"/>
        <v>23211</v>
      </c>
      <c r="AN16" s="215">
        <f t="shared" si="8"/>
        <v>228</v>
      </c>
      <c r="AO16" s="214">
        <f t="shared" si="9"/>
        <v>3417</v>
      </c>
      <c r="AP16" s="212">
        <f t="shared" si="10"/>
        <v>3543</v>
      </c>
      <c r="AQ16" s="169">
        <f t="shared" si="11"/>
        <v>0.1526431433372108</v>
      </c>
      <c r="AR16" s="131">
        <f t="shared" si="12"/>
        <v>3.1047135196161446E-3</v>
      </c>
      <c r="AS16" s="131">
        <f t="shared" si="13"/>
        <v>1.213660739486311E-2</v>
      </c>
      <c r="AT16" s="131">
        <f t="shared" si="14"/>
        <v>0.23652272085802992</v>
      </c>
      <c r="AU16" s="131">
        <f t="shared" si="15"/>
        <v>0.29833474456675135</v>
      </c>
      <c r="AV16" s="131">
        <f t="shared" si="16"/>
        <v>0.24922382162009596</v>
      </c>
      <c r="AW16" s="131">
        <f t="shared" si="17"/>
        <v>0.14676827547276319</v>
      </c>
      <c r="AX16" s="131">
        <f t="shared" si="18"/>
        <v>5.3909116567880326E-2</v>
      </c>
      <c r="AY16" s="230"/>
    </row>
    <row r="17" spans="2:51" ht="13.5" customHeight="1">
      <c r="B17" s="228">
        <v>12</v>
      </c>
      <c r="C17" s="50" t="s">
        <v>117</v>
      </c>
      <c r="D17" s="173">
        <v>36</v>
      </c>
      <c r="E17" s="215">
        <v>0</v>
      </c>
      <c r="F17" s="216">
        <v>8</v>
      </c>
      <c r="G17" s="212">
        <v>8</v>
      </c>
      <c r="H17" s="169">
        <f t="shared" si="0"/>
        <v>0.22222222222222221</v>
      </c>
      <c r="I17" s="173">
        <v>91</v>
      </c>
      <c r="J17" s="215">
        <v>2</v>
      </c>
      <c r="K17" s="216">
        <v>13</v>
      </c>
      <c r="L17" s="212">
        <v>15</v>
      </c>
      <c r="M17" s="169">
        <f t="shared" si="1"/>
        <v>0.16483516483516483</v>
      </c>
      <c r="N17" s="173">
        <v>3629</v>
      </c>
      <c r="O17" s="215">
        <v>39</v>
      </c>
      <c r="P17" s="216">
        <v>387</v>
      </c>
      <c r="Q17" s="212">
        <v>412</v>
      </c>
      <c r="R17" s="169">
        <f t="shared" si="2"/>
        <v>0.11352989804353816</v>
      </c>
      <c r="S17" s="173">
        <v>3546</v>
      </c>
      <c r="T17" s="215">
        <v>36</v>
      </c>
      <c r="U17" s="216">
        <v>488</v>
      </c>
      <c r="V17" s="212">
        <v>505</v>
      </c>
      <c r="W17" s="169">
        <f t="shared" si="3"/>
        <v>0.14241398759165258</v>
      </c>
      <c r="X17" s="173">
        <v>2722</v>
      </c>
      <c r="Y17" s="215">
        <v>15</v>
      </c>
      <c r="Z17" s="216">
        <v>461</v>
      </c>
      <c r="AA17" s="212">
        <v>467</v>
      </c>
      <c r="AB17" s="125">
        <f t="shared" si="4"/>
        <v>0.17156502571638502</v>
      </c>
      <c r="AC17" s="306">
        <v>1367</v>
      </c>
      <c r="AD17" s="215">
        <v>1</v>
      </c>
      <c r="AE17" s="216">
        <v>262</v>
      </c>
      <c r="AF17" s="212">
        <v>263</v>
      </c>
      <c r="AG17" s="169">
        <f t="shared" si="5"/>
        <v>0.19239209948792976</v>
      </c>
      <c r="AH17" s="173">
        <v>610</v>
      </c>
      <c r="AI17" s="215">
        <v>2</v>
      </c>
      <c r="AJ17" s="216">
        <v>98</v>
      </c>
      <c r="AK17" s="212">
        <v>99</v>
      </c>
      <c r="AL17" s="169">
        <f t="shared" si="6"/>
        <v>0.16229508196721312</v>
      </c>
      <c r="AM17" s="173">
        <f t="shared" si="7"/>
        <v>12001</v>
      </c>
      <c r="AN17" s="215">
        <f t="shared" si="8"/>
        <v>95</v>
      </c>
      <c r="AO17" s="214">
        <f t="shared" si="9"/>
        <v>1717</v>
      </c>
      <c r="AP17" s="212">
        <f t="shared" si="10"/>
        <v>1769</v>
      </c>
      <c r="AQ17" s="169">
        <f t="shared" si="11"/>
        <v>0.147404382968086</v>
      </c>
      <c r="AR17" s="131">
        <f t="shared" si="12"/>
        <v>4.5223289994347085E-3</v>
      </c>
      <c r="AS17" s="131">
        <f t="shared" si="13"/>
        <v>8.4793668739400786E-3</v>
      </c>
      <c r="AT17" s="131">
        <f t="shared" si="14"/>
        <v>0.23289994347088749</v>
      </c>
      <c r="AU17" s="131">
        <f t="shared" si="15"/>
        <v>0.28547201808931599</v>
      </c>
      <c r="AV17" s="131">
        <f t="shared" si="16"/>
        <v>0.26399095534200112</v>
      </c>
      <c r="AW17" s="131">
        <f t="shared" si="17"/>
        <v>0.14867156585641605</v>
      </c>
      <c r="AX17" s="131">
        <f t="shared" si="18"/>
        <v>5.596382136800452E-2</v>
      </c>
      <c r="AY17" s="230"/>
    </row>
    <row r="18" spans="2:51" ht="13.5" customHeight="1">
      <c r="B18" s="228">
        <v>13</v>
      </c>
      <c r="C18" s="50" t="s">
        <v>118</v>
      </c>
      <c r="D18" s="173">
        <v>64</v>
      </c>
      <c r="E18" s="215">
        <v>2</v>
      </c>
      <c r="F18" s="216">
        <v>12</v>
      </c>
      <c r="G18" s="212">
        <v>14</v>
      </c>
      <c r="H18" s="169">
        <f t="shared" si="0"/>
        <v>0.21875</v>
      </c>
      <c r="I18" s="173">
        <v>198</v>
      </c>
      <c r="J18" s="215">
        <v>4</v>
      </c>
      <c r="K18" s="216">
        <v>45</v>
      </c>
      <c r="L18" s="212">
        <v>47</v>
      </c>
      <c r="M18" s="169">
        <f t="shared" si="1"/>
        <v>0.23737373737373738</v>
      </c>
      <c r="N18" s="173">
        <v>6533</v>
      </c>
      <c r="O18" s="215">
        <v>99</v>
      </c>
      <c r="P18" s="216">
        <v>747</v>
      </c>
      <c r="Q18" s="212">
        <v>811</v>
      </c>
      <c r="R18" s="169">
        <f t="shared" si="2"/>
        <v>0.12413898668299403</v>
      </c>
      <c r="S18" s="173">
        <v>6217</v>
      </c>
      <c r="T18" s="215">
        <v>74</v>
      </c>
      <c r="U18" s="216">
        <v>841</v>
      </c>
      <c r="V18" s="212">
        <v>894</v>
      </c>
      <c r="W18" s="169">
        <f t="shared" si="3"/>
        <v>0.14379926009329258</v>
      </c>
      <c r="X18" s="173">
        <v>4591</v>
      </c>
      <c r="Y18" s="215">
        <v>32</v>
      </c>
      <c r="Z18" s="216">
        <v>795</v>
      </c>
      <c r="AA18" s="212">
        <v>817</v>
      </c>
      <c r="AB18" s="125">
        <f t="shared" si="4"/>
        <v>0.17795687214114572</v>
      </c>
      <c r="AC18" s="306">
        <v>2236</v>
      </c>
      <c r="AD18" s="215">
        <v>10</v>
      </c>
      <c r="AE18" s="216">
        <v>445</v>
      </c>
      <c r="AF18" s="212">
        <v>452</v>
      </c>
      <c r="AG18" s="169">
        <f t="shared" si="5"/>
        <v>0.20214669051878353</v>
      </c>
      <c r="AH18" s="173">
        <v>953</v>
      </c>
      <c r="AI18" s="215">
        <v>2</v>
      </c>
      <c r="AJ18" s="216">
        <v>213</v>
      </c>
      <c r="AK18" s="212">
        <v>214</v>
      </c>
      <c r="AL18" s="169">
        <f t="shared" si="6"/>
        <v>0.22455403987408185</v>
      </c>
      <c r="AM18" s="173">
        <f t="shared" si="7"/>
        <v>20792</v>
      </c>
      <c r="AN18" s="215">
        <f t="shared" si="8"/>
        <v>223</v>
      </c>
      <c r="AO18" s="214">
        <f t="shared" si="9"/>
        <v>3098</v>
      </c>
      <c r="AP18" s="212">
        <f t="shared" si="10"/>
        <v>3249</v>
      </c>
      <c r="AQ18" s="169">
        <f t="shared" si="11"/>
        <v>0.15626202385532897</v>
      </c>
      <c r="AR18" s="131">
        <f t="shared" si="12"/>
        <v>4.3090181594336715E-3</v>
      </c>
      <c r="AS18" s="131">
        <f t="shared" si="13"/>
        <v>1.4465989535241613E-2</v>
      </c>
      <c r="AT18" s="131">
        <f t="shared" si="14"/>
        <v>0.24961526623576485</v>
      </c>
      <c r="AU18" s="131">
        <f t="shared" si="15"/>
        <v>0.27516158818097874</v>
      </c>
      <c r="AV18" s="131">
        <f t="shared" si="16"/>
        <v>0.25146198830409355</v>
      </c>
      <c r="AW18" s="131">
        <f t="shared" si="17"/>
        <v>0.13911972914742998</v>
      </c>
      <c r="AX18" s="131">
        <f t="shared" si="18"/>
        <v>6.5866420437057552E-2</v>
      </c>
      <c r="AY18" s="230"/>
    </row>
    <row r="19" spans="2:51" ht="13.5" customHeight="1">
      <c r="B19" s="228">
        <v>14</v>
      </c>
      <c r="C19" s="50" t="s">
        <v>119</v>
      </c>
      <c r="D19" s="173">
        <v>34</v>
      </c>
      <c r="E19" s="215">
        <v>0</v>
      </c>
      <c r="F19" s="216">
        <v>7</v>
      </c>
      <c r="G19" s="212">
        <v>7</v>
      </c>
      <c r="H19" s="169">
        <f t="shared" si="0"/>
        <v>0.20588235294117646</v>
      </c>
      <c r="I19" s="173">
        <v>111</v>
      </c>
      <c r="J19" s="215">
        <v>1</v>
      </c>
      <c r="K19" s="216">
        <v>18</v>
      </c>
      <c r="L19" s="212">
        <v>18</v>
      </c>
      <c r="M19" s="169">
        <f t="shared" si="1"/>
        <v>0.16216216216216217</v>
      </c>
      <c r="N19" s="173">
        <v>4809</v>
      </c>
      <c r="O19" s="215">
        <v>59</v>
      </c>
      <c r="P19" s="216">
        <v>512</v>
      </c>
      <c r="Q19" s="212">
        <v>543</v>
      </c>
      <c r="R19" s="169">
        <f t="shared" si="2"/>
        <v>0.11291328758577666</v>
      </c>
      <c r="S19" s="173">
        <v>4506</v>
      </c>
      <c r="T19" s="215">
        <v>44</v>
      </c>
      <c r="U19" s="216">
        <v>568</v>
      </c>
      <c r="V19" s="212">
        <v>588</v>
      </c>
      <c r="W19" s="169">
        <f t="shared" si="3"/>
        <v>0.13049267643142476</v>
      </c>
      <c r="X19" s="173">
        <v>3596</v>
      </c>
      <c r="Y19" s="215">
        <v>38</v>
      </c>
      <c r="Z19" s="216">
        <v>596</v>
      </c>
      <c r="AA19" s="212">
        <v>619</v>
      </c>
      <c r="AB19" s="125">
        <f t="shared" si="4"/>
        <v>0.1721357063403782</v>
      </c>
      <c r="AC19" s="306">
        <v>1864</v>
      </c>
      <c r="AD19" s="215">
        <v>6</v>
      </c>
      <c r="AE19" s="216">
        <v>368</v>
      </c>
      <c r="AF19" s="212">
        <v>371</v>
      </c>
      <c r="AG19" s="169">
        <f t="shared" si="5"/>
        <v>0.19903433476394849</v>
      </c>
      <c r="AH19" s="173">
        <v>807</v>
      </c>
      <c r="AI19" s="215">
        <v>0</v>
      </c>
      <c r="AJ19" s="216">
        <v>157</v>
      </c>
      <c r="AK19" s="212">
        <v>157</v>
      </c>
      <c r="AL19" s="169">
        <f t="shared" si="6"/>
        <v>0.19454770755885997</v>
      </c>
      <c r="AM19" s="173">
        <f t="shared" si="7"/>
        <v>15727</v>
      </c>
      <c r="AN19" s="215">
        <f t="shared" si="8"/>
        <v>148</v>
      </c>
      <c r="AO19" s="214">
        <f t="shared" si="9"/>
        <v>2226</v>
      </c>
      <c r="AP19" s="212">
        <f t="shared" si="10"/>
        <v>2303</v>
      </c>
      <c r="AQ19" s="169">
        <f t="shared" si="11"/>
        <v>0.14643606536529535</v>
      </c>
      <c r="AR19" s="131">
        <f t="shared" si="12"/>
        <v>3.0395136778115501E-3</v>
      </c>
      <c r="AS19" s="131">
        <f t="shared" si="13"/>
        <v>7.8158923143725571E-3</v>
      </c>
      <c r="AT19" s="131">
        <f t="shared" si="14"/>
        <v>0.23577941815023881</v>
      </c>
      <c r="AU19" s="131">
        <f t="shared" si="15"/>
        <v>0.25531914893617019</v>
      </c>
      <c r="AV19" s="131">
        <f t="shared" si="16"/>
        <v>0.2687798523664785</v>
      </c>
      <c r="AW19" s="131">
        <f t="shared" si="17"/>
        <v>0.16109422492401215</v>
      </c>
      <c r="AX19" s="131">
        <f t="shared" si="18"/>
        <v>6.817194963091619E-2</v>
      </c>
      <c r="AY19" s="230"/>
    </row>
    <row r="20" spans="2:51" ht="13.5" customHeight="1">
      <c r="B20" s="228">
        <v>15</v>
      </c>
      <c r="C20" s="50" t="s">
        <v>120</v>
      </c>
      <c r="D20" s="173">
        <v>66</v>
      </c>
      <c r="E20" s="215">
        <v>2</v>
      </c>
      <c r="F20" s="216">
        <v>12</v>
      </c>
      <c r="G20" s="212">
        <v>13</v>
      </c>
      <c r="H20" s="169">
        <f t="shared" si="0"/>
        <v>0.19696969696969696</v>
      </c>
      <c r="I20" s="173">
        <v>234</v>
      </c>
      <c r="J20" s="215">
        <v>4</v>
      </c>
      <c r="K20" s="216">
        <v>45</v>
      </c>
      <c r="L20" s="212">
        <v>47</v>
      </c>
      <c r="M20" s="169">
        <f t="shared" si="1"/>
        <v>0.20085470085470086</v>
      </c>
      <c r="N20" s="173">
        <v>8286</v>
      </c>
      <c r="O20" s="215">
        <v>106</v>
      </c>
      <c r="P20" s="216">
        <v>845</v>
      </c>
      <c r="Q20" s="212">
        <v>902</v>
      </c>
      <c r="R20" s="169">
        <f t="shared" si="2"/>
        <v>0.10885831523050929</v>
      </c>
      <c r="S20" s="173">
        <v>7548</v>
      </c>
      <c r="T20" s="215">
        <v>70</v>
      </c>
      <c r="U20" s="216">
        <v>1037</v>
      </c>
      <c r="V20" s="212">
        <v>1075</v>
      </c>
      <c r="W20" s="169">
        <f t="shared" si="3"/>
        <v>0.14242183359830418</v>
      </c>
      <c r="X20" s="173">
        <v>5553</v>
      </c>
      <c r="Y20" s="215">
        <v>40</v>
      </c>
      <c r="Z20" s="216">
        <v>988</v>
      </c>
      <c r="AA20" s="212">
        <v>1013</v>
      </c>
      <c r="AB20" s="125">
        <f t="shared" si="4"/>
        <v>0.18242391500090041</v>
      </c>
      <c r="AC20" s="306">
        <v>2677</v>
      </c>
      <c r="AD20" s="215">
        <v>7</v>
      </c>
      <c r="AE20" s="216">
        <v>550</v>
      </c>
      <c r="AF20" s="212">
        <v>553</v>
      </c>
      <c r="AG20" s="169">
        <f t="shared" si="5"/>
        <v>0.20657452372058274</v>
      </c>
      <c r="AH20" s="173">
        <v>991</v>
      </c>
      <c r="AI20" s="215">
        <v>2</v>
      </c>
      <c r="AJ20" s="216">
        <v>192</v>
      </c>
      <c r="AK20" s="212">
        <v>193</v>
      </c>
      <c r="AL20" s="169">
        <f t="shared" si="6"/>
        <v>0.19475277497477295</v>
      </c>
      <c r="AM20" s="173">
        <f t="shared" si="7"/>
        <v>25355</v>
      </c>
      <c r="AN20" s="215">
        <f t="shared" si="8"/>
        <v>231</v>
      </c>
      <c r="AO20" s="214">
        <f t="shared" si="9"/>
        <v>3669</v>
      </c>
      <c r="AP20" s="212">
        <f t="shared" si="10"/>
        <v>3796</v>
      </c>
      <c r="AQ20" s="169">
        <f t="shared" si="11"/>
        <v>0.14971406034312759</v>
      </c>
      <c r="AR20" s="131">
        <f t="shared" si="12"/>
        <v>3.4246575342465752E-3</v>
      </c>
      <c r="AS20" s="131">
        <f t="shared" si="13"/>
        <v>1.238145416227608E-2</v>
      </c>
      <c r="AT20" s="131">
        <f t="shared" si="14"/>
        <v>0.23761854583772393</v>
      </c>
      <c r="AU20" s="131">
        <f t="shared" si="15"/>
        <v>0.28319283456269756</v>
      </c>
      <c r="AV20" s="131">
        <f t="shared" si="16"/>
        <v>0.26685985247629085</v>
      </c>
      <c r="AW20" s="131">
        <f t="shared" si="17"/>
        <v>0.14567966280295047</v>
      </c>
      <c r="AX20" s="131">
        <f t="shared" si="18"/>
        <v>5.0842992623814538E-2</v>
      </c>
      <c r="AY20" s="230"/>
    </row>
    <row r="21" spans="2:51" ht="13.5" customHeight="1">
      <c r="B21" s="228">
        <v>16</v>
      </c>
      <c r="C21" s="50" t="s">
        <v>62</v>
      </c>
      <c r="D21" s="173">
        <v>32</v>
      </c>
      <c r="E21" s="215">
        <v>0</v>
      </c>
      <c r="F21" s="216">
        <v>7</v>
      </c>
      <c r="G21" s="212">
        <v>7</v>
      </c>
      <c r="H21" s="169">
        <f t="shared" si="0"/>
        <v>0.21875</v>
      </c>
      <c r="I21" s="173">
        <v>129</v>
      </c>
      <c r="J21" s="215">
        <v>2</v>
      </c>
      <c r="K21" s="216">
        <v>34</v>
      </c>
      <c r="L21" s="212">
        <v>35</v>
      </c>
      <c r="M21" s="169">
        <f t="shared" si="1"/>
        <v>0.27131782945736432</v>
      </c>
      <c r="N21" s="173">
        <v>4974</v>
      </c>
      <c r="O21" s="215">
        <v>64</v>
      </c>
      <c r="P21" s="216">
        <v>460</v>
      </c>
      <c r="Q21" s="212">
        <v>504</v>
      </c>
      <c r="R21" s="169">
        <f t="shared" si="2"/>
        <v>0.10132689987937274</v>
      </c>
      <c r="S21" s="173">
        <v>4835</v>
      </c>
      <c r="T21" s="215">
        <v>62</v>
      </c>
      <c r="U21" s="216">
        <v>629</v>
      </c>
      <c r="V21" s="212">
        <v>654</v>
      </c>
      <c r="W21" s="169">
        <f t="shared" si="3"/>
        <v>0.13526370217166495</v>
      </c>
      <c r="X21" s="173">
        <v>3940</v>
      </c>
      <c r="Y21" s="215">
        <v>28</v>
      </c>
      <c r="Z21" s="216">
        <v>618</v>
      </c>
      <c r="AA21" s="212">
        <v>635</v>
      </c>
      <c r="AB21" s="125">
        <f t="shared" si="4"/>
        <v>0.16116751269035534</v>
      </c>
      <c r="AC21" s="306">
        <v>2186</v>
      </c>
      <c r="AD21" s="215">
        <v>9</v>
      </c>
      <c r="AE21" s="216">
        <v>369</v>
      </c>
      <c r="AF21" s="212">
        <v>376</v>
      </c>
      <c r="AG21" s="169">
        <f t="shared" si="5"/>
        <v>0.17200365965233302</v>
      </c>
      <c r="AH21" s="173">
        <v>875</v>
      </c>
      <c r="AI21" s="215">
        <v>1</v>
      </c>
      <c r="AJ21" s="216">
        <v>163</v>
      </c>
      <c r="AK21" s="212">
        <v>164</v>
      </c>
      <c r="AL21" s="169">
        <f t="shared" si="6"/>
        <v>0.18742857142857142</v>
      </c>
      <c r="AM21" s="173">
        <f t="shared" si="7"/>
        <v>16971</v>
      </c>
      <c r="AN21" s="215">
        <f t="shared" si="8"/>
        <v>166</v>
      </c>
      <c r="AO21" s="214">
        <f t="shared" si="9"/>
        <v>2280</v>
      </c>
      <c r="AP21" s="212">
        <f t="shared" si="10"/>
        <v>2375</v>
      </c>
      <c r="AQ21" s="169">
        <f t="shared" si="11"/>
        <v>0.13994461139591066</v>
      </c>
      <c r="AR21" s="131">
        <f t="shared" si="12"/>
        <v>2.9473684210526317E-3</v>
      </c>
      <c r="AS21" s="131">
        <f t="shared" si="13"/>
        <v>1.4736842105263158E-2</v>
      </c>
      <c r="AT21" s="131">
        <f t="shared" si="14"/>
        <v>0.21221052631578946</v>
      </c>
      <c r="AU21" s="131">
        <f t="shared" si="15"/>
        <v>0.2753684210526316</v>
      </c>
      <c r="AV21" s="131">
        <f t="shared" si="16"/>
        <v>0.26736842105263159</v>
      </c>
      <c r="AW21" s="131">
        <f t="shared" si="17"/>
        <v>0.15831578947368422</v>
      </c>
      <c r="AX21" s="131">
        <f t="shared" si="18"/>
        <v>6.9052631578947365E-2</v>
      </c>
      <c r="AY21" s="230"/>
    </row>
    <row r="22" spans="2:51" ht="13.5" customHeight="1">
      <c r="B22" s="228">
        <v>17</v>
      </c>
      <c r="C22" s="50" t="s">
        <v>121</v>
      </c>
      <c r="D22" s="173">
        <v>66</v>
      </c>
      <c r="E22" s="215">
        <v>1</v>
      </c>
      <c r="F22" s="216">
        <v>14</v>
      </c>
      <c r="G22" s="212">
        <v>15</v>
      </c>
      <c r="H22" s="169">
        <f t="shared" si="0"/>
        <v>0.22727272727272727</v>
      </c>
      <c r="I22" s="173">
        <v>214</v>
      </c>
      <c r="J22" s="215">
        <v>3</v>
      </c>
      <c r="K22" s="216">
        <v>43</v>
      </c>
      <c r="L22" s="212">
        <v>45</v>
      </c>
      <c r="M22" s="169">
        <f t="shared" si="1"/>
        <v>0.2102803738317757</v>
      </c>
      <c r="N22" s="173">
        <v>7210</v>
      </c>
      <c r="O22" s="215">
        <v>79</v>
      </c>
      <c r="P22" s="216">
        <v>699</v>
      </c>
      <c r="Q22" s="212">
        <v>741</v>
      </c>
      <c r="R22" s="169">
        <f t="shared" si="2"/>
        <v>0.1027739251040222</v>
      </c>
      <c r="S22" s="173">
        <v>7014</v>
      </c>
      <c r="T22" s="215">
        <v>82</v>
      </c>
      <c r="U22" s="216">
        <v>967</v>
      </c>
      <c r="V22" s="212">
        <v>1022</v>
      </c>
      <c r="W22" s="169">
        <f t="shared" si="3"/>
        <v>0.14570858283433133</v>
      </c>
      <c r="X22" s="173">
        <v>5477</v>
      </c>
      <c r="Y22" s="215">
        <v>34</v>
      </c>
      <c r="Z22" s="216">
        <v>922</v>
      </c>
      <c r="AA22" s="212">
        <v>944</v>
      </c>
      <c r="AB22" s="125">
        <f t="shared" si="4"/>
        <v>0.17235712981559248</v>
      </c>
      <c r="AC22" s="306">
        <v>2837</v>
      </c>
      <c r="AD22" s="215">
        <v>9</v>
      </c>
      <c r="AE22" s="216">
        <v>570</v>
      </c>
      <c r="AF22" s="212">
        <v>576</v>
      </c>
      <c r="AG22" s="169">
        <f t="shared" si="5"/>
        <v>0.20303137116672543</v>
      </c>
      <c r="AH22" s="173">
        <v>1152</v>
      </c>
      <c r="AI22" s="215">
        <v>0</v>
      </c>
      <c r="AJ22" s="216">
        <v>212</v>
      </c>
      <c r="AK22" s="212">
        <v>212</v>
      </c>
      <c r="AL22" s="169">
        <f t="shared" si="6"/>
        <v>0.18402777777777779</v>
      </c>
      <c r="AM22" s="173">
        <f t="shared" si="7"/>
        <v>23970</v>
      </c>
      <c r="AN22" s="215">
        <f t="shared" si="8"/>
        <v>208</v>
      </c>
      <c r="AO22" s="214">
        <f t="shared" si="9"/>
        <v>3427</v>
      </c>
      <c r="AP22" s="212">
        <f t="shared" si="10"/>
        <v>3555</v>
      </c>
      <c r="AQ22" s="169">
        <f t="shared" si="11"/>
        <v>0.14831038798498122</v>
      </c>
      <c r="AR22" s="131">
        <f t="shared" si="12"/>
        <v>4.2194092827004216E-3</v>
      </c>
      <c r="AS22" s="131">
        <f t="shared" si="13"/>
        <v>1.2658227848101266E-2</v>
      </c>
      <c r="AT22" s="131">
        <f t="shared" si="14"/>
        <v>0.20843881856540084</v>
      </c>
      <c r="AU22" s="131">
        <f t="shared" si="15"/>
        <v>0.28748241912798878</v>
      </c>
      <c r="AV22" s="131">
        <f t="shared" si="16"/>
        <v>0.26554149085794654</v>
      </c>
      <c r="AW22" s="131">
        <f t="shared" si="17"/>
        <v>0.16202531645569621</v>
      </c>
      <c r="AX22" s="131">
        <f t="shared" si="18"/>
        <v>5.9634317862165963E-2</v>
      </c>
      <c r="AY22" s="230"/>
    </row>
    <row r="23" spans="2:51" ht="13.5" customHeight="1">
      <c r="B23" s="228">
        <v>18</v>
      </c>
      <c r="C23" s="50" t="s">
        <v>63</v>
      </c>
      <c r="D23" s="173">
        <v>38</v>
      </c>
      <c r="E23" s="215">
        <v>0</v>
      </c>
      <c r="F23" s="216">
        <v>10</v>
      </c>
      <c r="G23" s="212">
        <v>10</v>
      </c>
      <c r="H23" s="169">
        <f t="shared" si="0"/>
        <v>0.26315789473684209</v>
      </c>
      <c r="I23" s="173">
        <v>146</v>
      </c>
      <c r="J23" s="215">
        <v>3</v>
      </c>
      <c r="K23" s="216">
        <v>25</v>
      </c>
      <c r="L23" s="212">
        <v>25</v>
      </c>
      <c r="M23" s="169">
        <f t="shared" si="1"/>
        <v>0.17123287671232876</v>
      </c>
      <c r="N23" s="173">
        <v>6534</v>
      </c>
      <c r="O23" s="215">
        <v>97</v>
      </c>
      <c r="P23" s="216">
        <v>658</v>
      </c>
      <c r="Q23" s="212">
        <v>714</v>
      </c>
      <c r="R23" s="169">
        <f t="shared" si="2"/>
        <v>0.10927456382001836</v>
      </c>
      <c r="S23" s="173">
        <v>6337</v>
      </c>
      <c r="T23" s="215">
        <v>77</v>
      </c>
      <c r="U23" s="216">
        <v>796</v>
      </c>
      <c r="V23" s="212">
        <v>836</v>
      </c>
      <c r="W23" s="169">
        <f t="shared" si="3"/>
        <v>0.13192362316553574</v>
      </c>
      <c r="X23" s="173">
        <v>4894</v>
      </c>
      <c r="Y23" s="215">
        <v>40</v>
      </c>
      <c r="Z23" s="216">
        <v>851</v>
      </c>
      <c r="AA23" s="212">
        <v>877</v>
      </c>
      <c r="AB23" s="125">
        <f t="shared" si="4"/>
        <v>0.17919901920719247</v>
      </c>
      <c r="AC23" s="306">
        <v>2661</v>
      </c>
      <c r="AD23" s="215">
        <v>12</v>
      </c>
      <c r="AE23" s="216">
        <v>533</v>
      </c>
      <c r="AF23" s="212">
        <v>536</v>
      </c>
      <c r="AG23" s="169">
        <f t="shared" si="5"/>
        <v>0.20142803457346861</v>
      </c>
      <c r="AH23" s="173">
        <v>1051</v>
      </c>
      <c r="AI23" s="215">
        <v>2</v>
      </c>
      <c r="AJ23" s="216">
        <v>217</v>
      </c>
      <c r="AK23" s="212">
        <v>217</v>
      </c>
      <c r="AL23" s="169">
        <f t="shared" si="6"/>
        <v>0.20647002854424357</v>
      </c>
      <c r="AM23" s="173">
        <f t="shared" si="7"/>
        <v>21661</v>
      </c>
      <c r="AN23" s="215">
        <f t="shared" si="8"/>
        <v>231</v>
      </c>
      <c r="AO23" s="214">
        <f t="shared" si="9"/>
        <v>3090</v>
      </c>
      <c r="AP23" s="212">
        <f t="shared" si="10"/>
        <v>3215</v>
      </c>
      <c r="AQ23" s="169">
        <f t="shared" si="11"/>
        <v>0.14842343382115322</v>
      </c>
      <c r="AR23" s="131">
        <f t="shared" si="12"/>
        <v>3.1104199066874028E-3</v>
      </c>
      <c r="AS23" s="131">
        <f t="shared" si="13"/>
        <v>7.7760497667185074E-3</v>
      </c>
      <c r="AT23" s="131">
        <f t="shared" si="14"/>
        <v>0.22208398133748056</v>
      </c>
      <c r="AU23" s="131">
        <f t="shared" si="15"/>
        <v>0.26003110419906689</v>
      </c>
      <c r="AV23" s="131">
        <f t="shared" si="16"/>
        <v>0.27278382581648525</v>
      </c>
      <c r="AW23" s="131">
        <f t="shared" si="17"/>
        <v>0.16671850699844479</v>
      </c>
      <c r="AX23" s="131">
        <f t="shared" si="18"/>
        <v>6.7496111975116638E-2</v>
      </c>
      <c r="AY23" s="230"/>
    </row>
    <row r="24" spans="2:51" ht="13.5" customHeight="1">
      <c r="B24" s="228">
        <v>19</v>
      </c>
      <c r="C24" s="50" t="s">
        <v>122</v>
      </c>
      <c r="D24" s="173">
        <v>51</v>
      </c>
      <c r="E24" s="215">
        <v>1</v>
      </c>
      <c r="F24" s="216">
        <v>10</v>
      </c>
      <c r="G24" s="212">
        <v>10</v>
      </c>
      <c r="H24" s="169">
        <f t="shared" si="0"/>
        <v>0.19607843137254902</v>
      </c>
      <c r="I24" s="173">
        <v>197</v>
      </c>
      <c r="J24" s="215">
        <v>9</v>
      </c>
      <c r="K24" s="216">
        <v>36</v>
      </c>
      <c r="L24" s="212">
        <v>43</v>
      </c>
      <c r="M24" s="169">
        <f t="shared" si="1"/>
        <v>0.21827411167512689</v>
      </c>
      <c r="N24" s="173">
        <v>4909</v>
      </c>
      <c r="O24" s="215">
        <v>55</v>
      </c>
      <c r="P24" s="216">
        <v>544</v>
      </c>
      <c r="Q24" s="212">
        <v>580</v>
      </c>
      <c r="R24" s="169">
        <f t="shared" si="2"/>
        <v>0.11815033611733551</v>
      </c>
      <c r="S24" s="173">
        <v>4424</v>
      </c>
      <c r="T24" s="215">
        <v>47</v>
      </c>
      <c r="U24" s="216">
        <v>675</v>
      </c>
      <c r="V24" s="212">
        <v>698</v>
      </c>
      <c r="W24" s="169">
        <f t="shared" si="3"/>
        <v>0.15777576853526221</v>
      </c>
      <c r="X24" s="173">
        <v>3223</v>
      </c>
      <c r="Y24" s="215">
        <v>19</v>
      </c>
      <c r="Z24" s="216">
        <v>544</v>
      </c>
      <c r="AA24" s="212">
        <v>558</v>
      </c>
      <c r="AB24" s="125">
        <f t="shared" si="4"/>
        <v>0.17313062364256904</v>
      </c>
      <c r="AC24" s="306">
        <v>1652</v>
      </c>
      <c r="AD24" s="215">
        <v>1</v>
      </c>
      <c r="AE24" s="216">
        <v>318</v>
      </c>
      <c r="AF24" s="212">
        <v>318</v>
      </c>
      <c r="AG24" s="169">
        <f t="shared" si="5"/>
        <v>0.19249394673123488</v>
      </c>
      <c r="AH24" s="173">
        <v>642</v>
      </c>
      <c r="AI24" s="215">
        <v>0</v>
      </c>
      <c r="AJ24" s="216">
        <v>133</v>
      </c>
      <c r="AK24" s="212">
        <v>133</v>
      </c>
      <c r="AL24" s="169">
        <f t="shared" si="6"/>
        <v>0.20716510903426791</v>
      </c>
      <c r="AM24" s="173">
        <f t="shared" si="7"/>
        <v>15098</v>
      </c>
      <c r="AN24" s="215">
        <f t="shared" si="8"/>
        <v>132</v>
      </c>
      <c r="AO24" s="214">
        <f t="shared" si="9"/>
        <v>2260</v>
      </c>
      <c r="AP24" s="212">
        <f t="shared" si="10"/>
        <v>2340</v>
      </c>
      <c r="AQ24" s="169">
        <f t="shared" si="11"/>
        <v>0.15498741555172871</v>
      </c>
      <c r="AR24" s="131">
        <f t="shared" si="12"/>
        <v>4.2735042735042739E-3</v>
      </c>
      <c r="AS24" s="131">
        <f t="shared" si="13"/>
        <v>1.8376068376068377E-2</v>
      </c>
      <c r="AT24" s="131">
        <f t="shared" si="14"/>
        <v>0.24786324786324787</v>
      </c>
      <c r="AU24" s="131">
        <f t="shared" si="15"/>
        <v>0.29829059829059829</v>
      </c>
      <c r="AV24" s="131">
        <f t="shared" si="16"/>
        <v>0.23846153846153847</v>
      </c>
      <c r="AW24" s="131">
        <f t="shared" si="17"/>
        <v>0.13589743589743589</v>
      </c>
      <c r="AX24" s="131">
        <f t="shared" si="18"/>
        <v>5.6837606837606837E-2</v>
      </c>
      <c r="AY24" s="230"/>
    </row>
    <row r="25" spans="2:51" ht="13.5" customHeight="1">
      <c r="B25" s="228">
        <v>20</v>
      </c>
      <c r="C25" s="50" t="s">
        <v>123</v>
      </c>
      <c r="D25" s="173">
        <v>45</v>
      </c>
      <c r="E25" s="215">
        <v>2</v>
      </c>
      <c r="F25" s="216">
        <v>7</v>
      </c>
      <c r="G25" s="212">
        <v>8</v>
      </c>
      <c r="H25" s="169">
        <f t="shared" si="0"/>
        <v>0.17777777777777778</v>
      </c>
      <c r="I25" s="173">
        <v>174</v>
      </c>
      <c r="J25" s="215">
        <v>6</v>
      </c>
      <c r="K25" s="216">
        <v>40</v>
      </c>
      <c r="L25" s="212">
        <v>43</v>
      </c>
      <c r="M25" s="169">
        <f t="shared" si="1"/>
        <v>0.2471264367816092</v>
      </c>
      <c r="N25" s="173">
        <v>7541</v>
      </c>
      <c r="O25" s="215">
        <v>80</v>
      </c>
      <c r="P25" s="216">
        <v>769</v>
      </c>
      <c r="Q25" s="212">
        <v>813</v>
      </c>
      <c r="R25" s="169">
        <f t="shared" si="2"/>
        <v>0.10781063519427132</v>
      </c>
      <c r="S25" s="173">
        <v>6731</v>
      </c>
      <c r="T25" s="215">
        <v>59</v>
      </c>
      <c r="U25" s="216">
        <v>938</v>
      </c>
      <c r="V25" s="212">
        <v>972</v>
      </c>
      <c r="W25" s="169">
        <f t="shared" si="3"/>
        <v>0.14440647749220026</v>
      </c>
      <c r="X25" s="173">
        <v>4822</v>
      </c>
      <c r="Y25" s="215">
        <v>33</v>
      </c>
      <c r="Z25" s="216">
        <v>909</v>
      </c>
      <c r="AA25" s="212">
        <v>925</v>
      </c>
      <c r="AB25" s="125">
        <f t="shared" si="4"/>
        <v>0.19182911654914972</v>
      </c>
      <c r="AC25" s="306">
        <v>2392</v>
      </c>
      <c r="AD25" s="215">
        <v>5</v>
      </c>
      <c r="AE25" s="216">
        <v>519</v>
      </c>
      <c r="AF25" s="212">
        <v>520</v>
      </c>
      <c r="AG25" s="169">
        <f t="shared" si="5"/>
        <v>0.21739130434782608</v>
      </c>
      <c r="AH25" s="173">
        <v>944</v>
      </c>
      <c r="AI25" s="215">
        <v>1</v>
      </c>
      <c r="AJ25" s="216">
        <v>238</v>
      </c>
      <c r="AK25" s="212">
        <v>239</v>
      </c>
      <c r="AL25" s="169">
        <f t="shared" si="6"/>
        <v>0.25317796610169491</v>
      </c>
      <c r="AM25" s="173">
        <f t="shared" si="7"/>
        <v>22649</v>
      </c>
      <c r="AN25" s="215">
        <f t="shared" si="8"/>
        <v>186</v>
      </c>
      <c r="AO25" s="214">
        <f t="shared" si="9"/>
        <v>3420</v>
      </c>
      <c r="AP25" s="212">
        <f t="shared" si="10"/>
        <v>3520</v>
      </c>
      <c r="AQ25" s="169">
        <f t="shared" si="11"/>
        <v>0.15541525012141816</v>
      </c>
      <c r="AR25" s="131">
        <f t="shared" si="12"/>
        <v>2.2727272727272726E-3</v>
      </c>
      <c r="AS25" s="131">
        <f t="shared" si="13"/>
        <v>1.2215909090909092E-2</v>
      </c>
      <c r="AT25" s="131">
        <f t="shared" si="14"/>
        <v>0.23096590909090908</v>
      </c>
      <c r="AU25" s="131">
        <f t="shared" si="15"/>
        <v>0.27613636363636362</v>
      </c>
      <c r="AV25" s="131">
        <f t="shared" si="16"/>
        <v>0.26278409090909088</v>
      </c>
      <c r="AW25" s="131">
        <f t="shared" si="17"/>
        <v>0.14772727272727273</v>
      </c>
      <c r="AX25" s="131">
        <f t="shared" si="18"/>
        <v>6.7897727272727276E-2</v>
      </c>
      <c r="AY25" s="230"/>
    </row>
    <row r="26" spans="2:51" ht="13.5" customHeight="1">
      <c r="B26" s="228">
        <v>21</v>
      </c>
      <c r="C26" s="50" t="s">
        <v>124</v>
      </c>
      <c r="D26" s="173">
        <v>46</v>
      </c>
      <c r="E26" s="215">
        <v>0</v>
      </c>
      <c r="F26" s="216">
        <v>6</v>
      </c>
      <c r="G26" s="212">
        <v>6</v>
      </c>
      <c r="H26" s="169">
        <f t="shared" si="0"/>
        <v>0.13043478260869565</v>
      </c>
      <c r="I26" s="173">
        <v>126</v>
      </c>
      <c r="J26" s="215">
        <v>3</v>
      </c>
      <c r="K26" s="216">
        <v>30</v>
      </c>
      <c r="L26" s="212">
        <v>31</v>
      </c>
      <c r="M26" s="169">
        <f t="shared" si="1"/>
        <v>0.24603174603174602</v>
      </c>
      <c r="N26" s="173">
        <v>4869</v>
      </c>
      <c r="O26" s="215">
        <v>60</v>
      </c>
      <c r="P26" s="216">
        <v>533</v>
      </c>
      <c r="Q26" s="212">
        <v>557</v>
      </c>
      <c r="R26" s="169">
        <f t="shared" si="2"/>
        <v>0.11439720681864859</v>
      </c>
      <c r="S26" s="173">
        <v>4774</v>
      </c>
      <c r="T26" s="215">
        <v>55</v>
      </c>
      <c r="U26" s="216">
        <v>693</v>
      </c>
      <c r="V26" s="212">
        <v>721</v>
      </c>
      <c r="W26" s="169">
        <f t="shared" si="3"/>
        <v>0.15102639296187684</v>
      </c>
      <c r="X26" s="173">
        <v>3257</v>
      </c>
      <c r="Y26" s="215">
        <v>24</v>
      </c>
      <c r="Z26" s="216">
        <v>598</v>
      </c>
      <c r="AA26" s="212">
        <v>610</v>
      </c>
      <c r="AB26" s="125">
        <f t="shared" si="4"/>
        <v>0.18728891618053423</v>
      </c>
      <c r="AC26" s="306">
        <v>1483</v>
      </c>
      <c r="AD26" s="215">
        <v>13</v>
      </c>
      <c r="AE26" s="216">
        <v>288</v>
      </c>
      <c r="AF26" s="212">
        <v>298</v>
      </c>
      <c r="AG26" s="169">
        <f t="shared" si="5"/>
        <v>0.20094403236682401</v>
      </c>
      <c r="AH26" s="173">
        <v>491</v>
      </c>
      <c r="AI26" s="215">
        <v>1</v>
      </c>
      <c r="AJ26" s="216">
        <v>88</v>
      </c>
      <c r="AK26" s="212">
        <v>89</v>
      </c>
      <c r="AL26" s="169">
        <f t="shared" si="6"/>
        <v>0.18126272912423624</v>
      </c>
      <c r="AM26" s="173">
        <f t="shared" si="7"/>
        <v>15046</v>
      </c>
      <c r="AN26" s="215">
        <f t="shared" si="8"/>
        <v>156</v>
      </c>
      <c r="AO26" s="214">
        <f t="shared" si="9"/>
        <v>2236</v>
      </c>
      <c r="AP26" s="212">
        <f t="shared" si="10"/>
        <v>2312</v>
      </c>
      <c r="AQ26" s="169">
        <f t="shared" si="11"/>
        <v>0.15366210288448756</v>
      </c>
      <c r="AR26" s="131">
        <f t="shared" si="12"/>
        <v>2.5951557093425604E-3</v>
      </c>
      <c r="AS26" s="131">
        <f t="shared" si="13"/>
        <v>1.3408304498269897E-2</v>
      </c>
      <c r="AT26" s="131">
        <f t="shared" si="14"/>
        <v>0.24091695501730104</v>
      </c>
      <c r="AU26" s="131">
        <f t="shared" si="15"/>
        <v>0.31185121107266434</v>
      </c>
      <c r="AV26" s="131">
        <f t="shared" si="16"/>
        <v>0.26384083044982698</v>
      </c>
      <c r="AW26" s="131">
        <f t="shared" si="17"/>
        <v>0.12889273356401384</v>
      </c>
      <c r="AX26" s="131">
        <f t="shared" si="18"/>
        <v>3.8494809688581315E-2</v>
      </c>
      <c r="AY26" s="230"/>
    </row>
    <row r="27" spans="2:51" ht="13.5" customHeight="1">
      <c r="B27" s="228">
        <v>22</v>
      </c>
      <c r="C27" s="50" t="s">
        <v>64</v>
      </c>
      <c r="D27" s="173">
        <v>49</v>
      </c>
      <c r="E27" s="215">
        <v>1</v>
      </c>
      <c r="F27" s="216">
        <v>10</v>
      </c>
      <c r="G27" s="212">
        <v>11</v>
      </c>
      <c r="H27" s="169">
        <f t="shared" si="0"/>
        <v>0.22448979591836735</v>
      </c>
      <c r="I27" s="173">
        <v>178</v>
      </c>
      <c r="J27" s="215">
        <v>11</v>
      </c>
      <c r="K27" s="216">
        <v>40</v>
      </c>
      <c r="L27" s="212">
        <v>43</v>
      </c>
      <c r="M27" s="169">
        <f t="shared" si="1"/>
        <v>0.24157303370786518</v>
      </c>
      <c r="N27" s="173">
        <v>6656</v>
      </c>
      <c r="O27" s="215">
        <v>77</v>
      </c>
      <c r="P27" s="216">
        <v>674</v>
      </c>
      <c r="Q27" s="212">
        <v>713</v>
      </c>
      <c r="R27" s="169">
        <f t="shared" si="2"/>
        <v>0.10712139423076923</v>
      </c>
      <c r="S27" s="173">
        <v>5923</v>
      </c>
      <c r="T27" s="215">
        <v>76</v>
      </c>
      <c r="U27" s="216">
        <v>827</v>
      </c>
      <c r="V27" s="212">
        <v>868</v>
      </c>
      <c r="W27" s="169">
        <f t="shared" si="3"/>
        <v>0.14654735775789296</v>
      </c>
      <c r="X27" s="173">
        <v>3886</v>
      </c>
      <c r="Y27" s="215">
        <v>22</v>
      </c>
      <c r="Z27" s="216">
        <v>702</v>
      </c>
      <c r="AA27" s="212">
        <v>711</v>
      </c>
      <c r="AB27" s="125">
        <f t="shared" si="4"/>
        <v>0.18296448790530109</v>
      </c>
      <c r="AC27" s="306">
        <v>1880</v>
      </c>
      <c r="AD27" s="215">
        <v>8</v>
      </c>
      <c r="AE27" s="216">
        <v>384</v>
      </c>
      <c r="AF27" s="212">
        <v>389</v>
      </c>
      <c r="AG27" s="169">
        <f t="shared" si="5"/>
        <v>0.20691489361702128</v>
      </c>
      <c r="AH27" s="173">
        <v>757</v>
      </c>
      <c r="AI27" s="215">
        <v>1</v>
      </c>
      <c r="AJ27" s="216">
        <v>140</v>
      </c>
      <c r="AK27" s="212">
        <v>141</v>
      </c>
      <c r="AL27" s="169">
        <f t="shared" si="6"/>
        <v>0.18626155878467635</v>
      </c>
      <c r="AM27" s="173">
        <f t="shared" si="7"/>
        <v>19329</v>
      </c>
      <c r="AN27" s="215">
        <f t="shared" si="8"/>
        <v>196</v>
      </c>
      <c r="AO27" s="214">
        <f t="shared" si="9"/>
        <v>2777</v>
      </c>
      <c r="AP27" s="212">
        <f t="shared" si="10"/>
        <v>2876</v>
      </c>
      <c r="AQ27" s="169">
        <f t="shared" si="11"/>
        <v>0.14879197061410315</v>
      </c>
      <c r="AR27" s="131">
        <f t="shared" si="12"/>
        <v>3.8247566063977748E-3</v>
      </c>
      <c r="AS27" s="131">
        <f t="shared" si="13"/>
        <v>1.4951321279554937E-2</v>
      </c>
      <c r="AT27" s="131">
        <f t="shared" si="14"/>
        <v>0.24791376912378305</v>
      </c>
      <c r="AU27" s="131">
        <f t="shared" si="15"/>
        <v>0.30180806675938804</v>
      </c>
      <c r="AV27" s="131">
        <f t="shared" si="16"/>
        <v>0.2472183588317107</v>
      </c>
      <c r="AW27" s="131">
        <f t="shared" si="17"/>
        <v>0.13525730180806675</v>
      </c>
      <c r="AX27" s="131">
        <f t="shared" si="18"/>
        <v>4.9026425591098745E-2</v>
      </c>
      <c r="AY27" s="230"/>
    </row>
    <row r="28" spans="2:51" ht="13.5" customHeight="1">
      <c r="B28" s="228">
        <v>23</v>
      </c>
      <c r="C28" s="50" t="s">
        <v>125</v>
      </c>
      <c r="D28" s="173">
        <v>84</v>
      </c>
      <c r="E28" s="215">
        <v>2</v>
      </c>
      <c r="F28" s="216">
        <v>11</v>
      </c>
      <c r="G28" s="212">
        <v>12</v>
      </c>
      <c r="H28" s="169">
        <f t="shared" si="0"/>
        <v>0.14285714285714285</v>
      </c>
      <c r="I28" s="173">
        <v>266</v>
      </c>
      <c r="J28" s="215">
        <v>6</v>
      </c>
      <c r="K28" s="216">
        <v>61</v>
      </c>
      <c r="L28" s="212">
        <v>65</v>
      </c>
      <c r="M28" s="169">
        <f t="shared" si="1"/>
        <v>0.24436090225563908</v>
      </c>
      <c r="N28" s="173">
        <v>9928</v>
      </c>
      <c r="O28" s="215">
        <v>132</v>
      </c>
      <c r="P28" s="216">
        <v>1038</v>
      </c>
      <c r="Q28" s="212">
        <v>1106</v>
      </c>
      <c r="R28" s="169">
        <f t="shared" si="2"/>
        <v>0.11140209508460919</v>
      </c>
      <c r="S28" s="173">
        <v>10262</v>
      </c>
      <c r="T28" s="215">
        <v>115</v>
      </c>
      <c r="U28" s="216">
        <v>1430</v>
      </c>
      <c r="V28" s="212">
        <v>1493</v>
      </c>
      <c r="W28" s="169">
        <f t="shared" si="3"/>
        <v>0.14548820892613526</v>
      </c>
      <c r="X28" s="173">
        <v>6895</v>
      </c>
      <c r="Y28" s="215">
        <v>61</v>
      </c>
      <c r="Z28" s="216">
        <v>1218</v>
      </c>
      <c r="AA28" s="212">
        <v>1254</v>
      </c>
      <c r="AB28" s="125">
        <f t="shared" si="4"/>
        <v>0.18187092095721538</v>
      </c>
      <c r="AC28" s="306">
        <v>3001</v>
      </c>
      <c r="AD28" s="215">
        <v>14</v>
      </c>
      <c r="AE28" s="216">
        <v>559</v>
      </c>
      <c r="AF28" s="212">
        <v>568</v>
      </c>
      <c r="AG28" s="169">
        <f t="shared" si="5"/>
        <v>0.18927024325224925</v>
      </c>
      <c r="AH28" s="173">
        <v>931</v>
      </c>
      <c r="AI28" s="215">
        <v>5</v>
      </c>
      <c r="AJ28" s="216">
        <v>194</v>
      </c>
      <c r="AK28" s="212">
        <v>198</v>
      </c>
      <c r="AL28" s="169">
        <f t="shared" si="6"/>
        <v>0.21267454350161116</v>
      </c>
      <c r="AM28" s="173">
        <f t="shared" si="7"/>
        <v>31367</v>
      </c>
      <c r="AN28" s="215">
        <f t="shared" si="8"/>
        <v>335</v>
      </c>
      <c r="AO28" s="214">
        <f t="shared" si="9"/>
        <v>4511</v>
      </c>
      <c r="AP28" s="212">
        <f t="shared" si="10"/>
        <v>4696</v>
      </c>
      <c r="AQ28" s="169">
        <f t="shared" si="11"/>
        <v>0.14971148021806358</v>
      </c>
      <c r="AR28" s="131">
        <f t="shared" si="12"/>
        <v>2.5553662691652468E-3</v>
      </c>
      <c r="AS28" s="131">
        <f t="shared" si="13"/>
        <v>1.3841567291311755E-2</v>
      </c>
      <c r="AT28" s="131">
        <f t="shared" si="14"/>
        <v>0.23551959114139692</v>
      </c>
      <c r="AU28" s="131">
        <f t="shared" si="15"/>
        <v>0.31793015332197616</v>
      </c>
      <c r="AV28" s="131">
        <f t="shared" si="16"/>
        <v>0.26703577512776833</v>
      </c>
      <c r="AW28" s="131">
        <f t="shared" si="17"/>
        <v>0.12095400340715502</v>
      </c>
      <c r="AX28" s="131">
        <f t="shared" si="18"/>
        <v>4.2163543441226574E-2</v>
      </c>
      <c r="AY28" s="230"/>
    </row>
    <row r="29" spans="2:51" ht="13.5" customHeight="1">
      <c r="B29" s="228">
        <v>24</v>
      </c>
      <c r="C29" s="50" t="s">
        <v>126</v>
      </c>
      <c r="D29" s="173">
        <v>35</v>
      </c>
      <c r="E29" s="215">
        <v>3</v>
      </c>
      <c r="F29" s="216">
        <v>7</v>
      </c>
      <c r="G29" s="212">
        <v>10</v>
      </c>
      <c r="H29" s="169">
        <f t="shared" si="0"/>
        <v>0.2857142857142857</v>
      </c>
      <c r="I29" s="173">
        <v>111</v>
      </c>
      <c r="J29" s="215">
        <v>3</v>
      </c>
      <c r="K29" s="216">
        <v>24</v>
      </c>
      <c r="L29" s="212">
        <v>26</v>
      </c>
      <c r="M29" s="169">
        <f t="shared" si="1"/>
        <v>0.23423423423423423</v>
      </c>
      <c r="N29" s="173">
        <v>4472</v>
      </c>
      <c r="O29" s="215">
        <v>52</v>
      </c>
      <c r="P29" s="216">
        <v>451</v>
      </c>
      <c r="Q29" s="212">
        <v>482</v>
      </c>
      <c r="R29" s="169">
        <f t="shared" si="2"/>
        <v>0.10778175313059034</v>
      </c>
      <c r="S29" s="173">
        <v>4033</v>
      </c>
      <c r="T29" s="215">
        <v>36</v>
      </c>
      <c r="U29" s="216">
        <v>560</v>
      </c>
      <c r="V29" s="212">
        <v>579</v>
      </c>
      <c r="W29" s="169">
        <f t="shared" si="3"/>
        <v>0.14356558393255642</v>
      </c>
      <c r="X29" s="173">
        <v>2952</v>
      </c>
      <c r="Y29" s="215">
        <v>16</v>
      </c>
      <c r="Z29" s="216">
        <v>493</v>
      </c>
      <c r="AA29" s="212">
        <v>502</v>
      </c>
      <c r="AB29" s="125">
        <f t="shared" si="4"/>
        <v>0.17005420054200543</v>
      </c>
      <c r="AC29" s="306">
        <v>1507</v>
      </c>
      <c r="AD29" s="215">
        <v>6</v>
      </c>
      <c r="AE29" s="216">
        <v>299</v>
      </c>
      <c r="AF29" s="212">
        <v>301</v>
      </c>
      <c r="AG29" s="169">
        <f t="shared" si="5"/>
        <v>0.19973457199734573</v>
      </c>
      <c r="AH29" s="173">
        <v>608</v>
      </c>
      <c r="AI29" s="215">
        <v>0</v>
      </c>
      <c r="AJ29" s="216">
        <v>129</v>
      </c>
      <c r="AK29" s="212">
        <v>129</v>
      </c>
      <c r="AL29" s="169">
        <f t="shared" si="6"/>
        <v>0.21217105263157895</v>
      </c>
      <c r="AM29" s="173">
        <f t="shared" si="7"/>
        <v>13718</v>
      </c>
      <c r="AN29" s="215">
        <f t="shared" si="8"/>
        <v>116</v>
      </c>
      <c r="AO29" s="214">
        <f t="shared" si="9"/>
        <v>1963</v>
      </c>
      <c r="AP29" s="212">
        <f t="shared" si="10"/>
        <v>2029</v>
      </c>
      <c r="AQ29" s="169">
        <f t="shared" si="11"/>
        <v>0.14790785828838024</v>
      </c>
      <c r="AR29" s="131">
        <f t="shared" si="12"/>
        <v>4.9285362247412515E-3</v>
      </c>
      <c r="AS29" s="131">
        <f t="shared" si="13"/>
        <v>1.2814194184327254E-2</v>
      </c>
      <c r="AT29" s="131">
        <f t="shared" si="14"/>
        <v>0.23755544603252834</v>
      </c>
      <c r="AU29" s="131">
        <f t="shared" si="15"/>
        <v>0.28536224741251848</v>
      </c>
      <c r="AV29" s="131">
        <f t="shared" si="16"/>
        <v>0.24741251848201085</v>
      </c>
      <c r="AW29" s="131">
        <f t="shared" si="17"/>
        <v>0.14834894036471169</v>
      </c>
      <c r="AX29" s="131">
        <f t="shared" si="18"/>
        <v>6.3578117299162143E-2</v>
      </c>
      <c r="AY29" s="230"/>
    </row>
    <row r="30" spans="2:51" ht="13.5" customHeight="1">
      <c r="B30" s="228">
        <v>25</v>
      </c>
      <c r="C30" s="50" t="s">
        <v>127</v>
      </c>
      <c r="D30" s="173">
        <v>13</v>
      </c>
      <c r="E30" s="215">
        <v>0</v>
      </c>
      <c r="F30" s="216">
        <v>2</v>
      </c>
      <c r="G30" s="212">
        <v>2</v>
      </c>
      <c r="H30" s="169">
        <f t="shared" si="0"/>
        <v>0.15384615384615385</v>
      </c>
      <c r="I30" s="173">
        <v>63</v>
      </c>
      <c r="J30" s="215">
        <v>3</v>
      </c>
      <c r="K30" s="216">
        <v>17</v>
      </c>
      <c r="L30" s="212">
        <v>17</v>
      </c>
      <c r="M30" s="169">
        <f t="shared" si="1"/>
        <v>0.26984126984126983</v>
      </c>
      <c r="N30" s="173">
        <v>3013</v>
      </c>
      <c r="O30" s="215">
        <v>28</v>
      </c>
      <c r="P30" s="216">
        <v>313</v>
      </c>
      <c r="Q30" s="212">
        <v>326</v>
      </c>
      <c r="R30" s="169">
        <f t="shared" si="2"/>
        <v>0.10819780949220047</v>
      </c>
      <c r="S30" s="173">
        <v>2775</v>
      </c>
      <c r="T30" s="215">
        <v>31</v>
      </c>
      <c r="U30" s="216">
        <v>351</v>
      </c>
      <c r="V30" s="212">
        <v>371</v>
      </c>
      <c r="W30" s="169">
        <f t="shared" si="3"/>
        <v>0.13369369369369369</v>
      </c>
      <c r="X30" s="173">
        <v>2020</v>
      </c>
      <c r="Y30" s="215">
        <v>14</v>
      </c>
      <c r="Z30" s="216">
        <v>346</v>
      </c>
      <c r="AA30" s="212">
        <v>356</v>
      </c>
      <c r="AB30" s="125">
        <f t="shared" si="4"/>
        <v>0.17623762376237623</v>
      </c>
      <c r="AC30" s="306">
        <v>1206</v>
      </c>
      <c r="AD30" s="215">
        <v>6</v>
      </c>
      <c r="AE30" s="216">
        <v>221</v>
      </c>
      <c r="AF30" s="212">
        <v>224</v>
      </c>
      <c r="AG30" s="169">
        <f t="shared" si="5"/>
        <v>0.18573797678275289</v>
      </c>
      <c r="AH30" s="173">
        <v>458</v>
      </c>
      <c r="AI30" s="215">
        <v>0</v>
      </c>
      <c r="AJ30" s="216">
        <v>92</v>
      </c>
      <c r="AK30" s="212">
        <v>92</v>
      </c>
      <c r="AL30" s="169">
        <f t="shared" si="6"/>
        <v>0.20087336244541484</v>
      </c>
      <c r="AM30" s="173">
        <f t="shared" si="7"/>
        <v>9548</v>
      </c>
      <c r="AN30" s="215">
        <f t="shared" si="8"/>
        <v>82</v>
      </c>
      <c r="AO30" s="214">
        <f t="shared" si="9"/>
        <v>1342</v>
      </c>
      <c r="AP30" s="212">
        <f t="shared" si="10"/>
        <v>1388</v>
      </c>
      <c r="AQ30" s="169">
        <f t="shared" si="11"/>
        <v>0.14537075827398407</v>
      </c>
      <c r="AR30" s="131">
        <f t="shared" si="12"/>
        <v>1.440922190201729E-3</v>
      </c>
      <c r="AS30" s="131">
        <f t="shared" si="13"/>
        <v>1.2247838616714697E-2</v>
      </c>
      <c r="AT30" s="131">
        <f t="shared" si="14"/>
        <v>0.23487031700288186</v>
      </c>
      <c r="AU30" s="131">
        <f t="shared" si="15"/>
        <v>0.26729106628242078</v>
      </c>
      <c r="AV30" s="131">
        <f t="shared" si="16"/>
        <v>0.25648414985590778</v>
      </c>
      <c r="AW30" s="131">
        <f t="shared" si="17"/>
        <v>0.16138328530259366</v>
      </c>
      <c r="AX30" s="131">
        <f t="shared" si="18"/>
        <v>6.6282420749279536E-2</v>
      </c>
      <c r="AY30" s="230"/>
    </row>
    <row r="31" spans="2:51" ht="13.5" customHeight="1">
      <c r="B31" s="228">
        <v>26</v>
      </c>
      <c r="C31" s="50" t="s">
        <v>36</v>
      </c>
      <c r="D31" s="173">
        <v>404</v>
      </c>
      <c r="E31" s="215">
        <v>11</v>
      </c>
      <c r="F31" s="216">
        <v>67</v>
      </c>
      <c r="G31" s="212">
        <v>72</v>
      </c>
      <c r="H31" s="169">
        <f t="shared" si="0"/>
        <v>0.17821782178217821</v>
      </c>
      <c r="I31" s="173">
        <v>1180</v>
      </c>
      <c r="J31" s="215">
        <v>47</v>
      </c>
      <c r="K31" s="216">
        <v>250</v>
      </c>
      <c r="L31" s="212">
        <v>276</v>
      </c>
      <c r="M31" s="169">
        <f t="shared" si="1"/>
        <v>0.23389830508474577</v>
      </c>
      <c r="N31" s="173">
        <v>47393</v>
      </c>
      <c r="O31" s="215">
        <v>544</v>
      </c>
      <c r="P31" s="216">
        <v>4808</v>
      </c>
      <c r="Q31" s="212">
        <v>5114</v>
      </c>
      <c r="R31" s="169">
        <f t="shared" si="2"/>
        <v>0.10790623087797777</v>
      </c>
      <c r="S31" s="173">
        <v>41020</v>
      </c>
      <c r="T31" s="215">
        <v>452</v>
      </c>
      <c r="U31" s="216">
        <v>5807</v>
      </c>
      <c r="V31" s="212">
        <v>6063</v>
      </c>
      <c r="W31" s="169">
        <f t="shared" si="3"/>
        <v>0.1478059483178937</v>
      </c>
      <c r="X31" s="173">
        <v>25574</v>
      </c>
      <c r="Y31" s="215">
        <v>169</v>
      </c>
      <c r="Z31" s="216">
        <v>4808</v>
      </c>
      <c r="AA31" s="212">
        <v>4909</v>
      </c>
      <c r="AB31" s="125">
        <f t="shared" si="4"/>
        <v>0.1919527645264722</v>
      </c>
      <c r="AC31" s="306">
        <v>12169</v>
      </c>
      <c r="AD31" s="215">
        <v>41</v>
      </c>
      <c r="AE31" s="216">
        <v>2776</v>
      </c>
      <c r="AF31" s="212">
        <v>2803</v>
      </c>
      <c r="AG31" s="169">
        <f t="shared" si="5"/>
        <v>0.23033938696688305</v>
      </c>
      <c r="AH31" s="173">
        <v>4851</v>
      </c>
      <c r="AI31" s="215">
        <v>10</v>
      </c>
      <c r="AJ31" s="216">
        <v>1198</v>
      </c>
      <c r="AK31" s="212">
        <v>1203</v>
      </c>
      <c r="AL31" s="169">
        <f t="shared" si="6"/>
        <v>0.24799010513296227</v>
      </c>
      <c r="AM31" s="173">
        <f t="shared" si="7"/>
        <v>132591</v>
      </c>
      <c r="AN31" s="215">
        <f t="shared" si="8"/>
        <v>1274</v>
      </c>
      <c r="AO31" s="214">
        <f t="shared" si="9"/>
        <v>19714</v>
      </c>
      <c r="AP31" s="212">
        <f t="shared" si="10"/>
        <v>20440</v>
      </c>
      <c r="AQ31" s="169">
        <f t="shared" si="11"/>
        <v>0.15415827620275885</v>
      </c>
      <c r="AR31" s="131">
        <f t="shared" si="12"/>
        <v>3.5225048923679062E-3</v>
      </c>
      <c r="AS31" s="131">
        <f t="shared" si="13"/>
        <v>1.350293542074364E-2</v>
      </c>
      <c r="AT31" s="131">
        <f t="shared" si="14"/>
        <v>0.25019569471624264</v>
      </c>
      <c r="AU31" s="131">
        <f t="shared" si="15"/>
        <v>0.29662426614481407</v>
      </c>
      <c r="AV31" s="131">
        <f t="shared" si="16"/>
        <v>0.24016634050880625</v>
      </c>
      <c r="AW31" s="131">
        <f t="shared" si="17"/>
        <v>0.137133072407045</v>
      </c>
      <c r="AX31" s="131">
        <f t="shared" si="18"/>
        <v>5.8855185909980429E-2</v>
      </c>
      <c r="AY31" s="230"/>
    </row>
    <row r="32" spans="2:51" ht="13.5" customHeight="1">
      <c r="B32" s="228">
        <v>27</v>
      </c>
      <c r="C32" s="50" t="s">
        <v>37</v>
      </c>
      <c r="D32" s="173">
        <v>82</v>
      </c>
      <c r="E32" s="215">
        <v>3</v>
      </c>
      <c r="F32" s="216">
        <v>12</v>
      </c>
      <c r="G32" s="212">
        <v>14</v>
      </c>
      <c r="H32" s="169">
        <f t="shared" si="0"/>
        <v>0.17073170731707318</v>
      </c>
      <c r="I32" s="173">
        <v>202</v>
      </c>
      <c r="J32" s="215">
        <v>10</v>
      </c>
      <c r="K32" s="216">
        <v>35</v>
      </c>
      <c r="L32" s="212">
        <v>41</v>
      </c>
      <c r="M32" s="169">
        <f t="shared" si="1"/>
        <v>0.20297029702970298</v>
      </c>
      <c r="N32" s="173">
        <v>7311</v>
      </c>
      <c r="O32" s="215">
        <v>68</v>
      </c>
      <c r="P32" s="216">
        <v>785</v>
      </c>
      <c r="Q32" s="212">
        <v>821</v>
      </c>
      <c r="R32" s="169">
        <f t="shared" si="2"/>
        <v>0.11229653946108603</v>
      </c>
      <c r="S32" s="173">
        <v>6667</v>
      </c>
      <c r="T32" s="215">
        <v>61</v>
      </c>
      <c r="U32" s="216">
        <v>931</v>
      </c>
      <c r="V32" s="212">
        <v>959</v>
      </c>
      <c r="W32" s="169">
        <f t="shared" si="3"/>
        <v>0.14384280785960701</v>
      </c>
      <c r="X32" s="173">
        <v>4705</v>
      </c>
      <c r="Y32" s="215">
        <v>21</v>
      </c>
      <c r="Z32" s="216">
        <v>871</v>
      </c>
      <c r="AA32" s="212">
        <v>887</v>
      </c>
      <c r="AB32" s="125">
        <f t="shared" si="4"/>
        <v>0.18852284803400637</v>
      </c>
      <c r="AC32" s="306">
        <v>2581</v>
      </c>
      <c r="AD32" s="215">
        <v>7</v>
      </c>
      <c r="AE32" s="216">
        <v>521</v>
      </c>
      <c r="AF32" s="212">
        <v>526</v>
      </c>
      <c r="AG32" s="169">
        <f t="shared" si="5"/>
        <v>0.20379697791553661</v>
      </c>
      <c r="AH32" s="173">
        <v>1060</v>
      </c>
      <c r="AI32" s="215">
        <v>1</v>
      </c>
      <c r="AJ32" s="216">
        <v>242</v>
      </c>
      <c r="AK32" s="212">
        <v>242</v>
      </c>
      <c r="AL32" s="169">
        <f t="shared" si="6"/>
        <v>0.22830188679245284</v>
      </c>
      <c r="AM32" s="173">
        <f t="shared" si="7"/>
        <v>22608</v>
      </c>
      <c r="AN32" s="215">
        <f t="shared" si="8"/>
        <v>171</v>
      </c>
      <c r="AO32" s="214">
        <f t="shared" si="9"/>
        <v>3397</v>
      </c>
      <c r="AP32" s="212">
        <f t="shared" si="10"/>
        <v>3490</v>
      </c>
      <c r="AQ32" s="169">
        <f t="shared" si="11"/>
        <v>0.15437013446567588</v>
      </c>
      <c r="AR32" s="131">
        <f t="shared" si="12"/>
        <v>4.0114613180515755E-3</v>
      </c>
      <c r="AS32" s="131">
        <f t="shared" si="13"/>
        <v>1.174785100286533E-2</v>
      </c>
      <c r="AT32" s="131">
        <f t="shared" si="14"/>
        <v>0.23524355300859598</v>
      </c>
      <c r="AU32" s="131">
        <f t="shared" si="15"/>
        <v>0.27478510028653297</v>
      </c>
      <c r="AV32" s="131">
        <f t="shared" si="16"/>
        <v>0.2541547277936963</v>
      </c>
      <c r="AW32" s="131">
        <f t="shared" si="17"/>
        <v>0.15071633237822349</v>
      </c>
      <c r="AX32" s="131">
        <f t="shared" si="18"/>
        <v>6.934097421203439E-2</v>
      </c>
      <c r="AY32" s="230"/>
    </row>
    <row r="33" spans="2:51" ht="13.5" customHeight="1">
      <c r="B33" s="228">
        <v>28</v>
      </c>
      <c r="C33" s="50" t="s">
        <v>38</v>
      </c>
      <c r="D33" s="173">
        <v>62</v>
      </c>
      <c r="E33" s="215">
        <v>1</v>
      </c>
      <c r="F33" s="216">
        <v>7</v>
      </c>
      <c r="G33" s="212">
        <v>7</v>
      </c>
      <c r="H33" s="169">
        <f t="shared" si="0"/>
        <v>0.11290322580645161</v>
      </c>
      <c r="I33" s="173">
        <v>187</v>
      </c>
      <c r="J33" s="215">
        <v>6</v>
      </c>
      <c r="K33" s="216">
        <v>36</v>
      </c>
      <c r="L33" s="212">
        <v>39</v>
      </c>
      <c r="M33" s="169">
        <f t="shared" si="1"/>
        <v>0.20855614973262032</v>
      </c>
      <c r="N33" s="173">
        <v>7013</v>
      </c>
      <c r="O33" s="215">
        <v>83</v>
      </c>
      <c r="P33" s="216">
        <v>721</v>
      </c>
      <c r="Q33" s="212">
        <v>767</v>
      </c>
      <c r="R33" s="169">
        <f t="shared" si="2"/>
        <v>0.10936831598460003</v>
      </c>
      <c r="S33" s="173">
        <v>5841</v>
      </c>
      <c r="T33" s="215">
        <v>53</v>
      </c>
      <c r="U33" s="216">
        <v>821</v>
      </c>
      <c r="V33" s="212">
        <v>856</v>
      </c>
      <c r="W33" s="169">
        <f t="shared" si="3"/>
        <v>0.14655024824516349</v>
      </c>
      <c r="X33" s="173">
        <v>3310</v>
      </c>
      <c r="Y33" s="215">
        <v>25</v>
      </c>
      <c r="Z33" s="216">
        <v>620</v>
      </c>
      <c r="AA33" s="212">
        <v>636</v>
      </c>
      <c r="AB33" s="125">
        <f t="shared" si="4"/>
        <v>0.19214501510574017</v>
      </c>
      <c r="AC33" s="306">
        <v>1539</v>
      </c>
      <c r="AD33" s="215">
        <v>4</v>
      </c>
      <c r="AE33" s="216">
        <v>338</v>
      </c>
      <c r="AF33" s="212">
        <v>342</v>
      </c>
      <c r="AG33" s="169">
        <f t="shared" si="5"/>
        <v>0.22222222222222221</v>
      </c>
      <c r="AH33" s="173">
        <v>651</v>
      </c>
      <c r="AI33" s="215">
        <v>1</v>
      </c>
      <c r="AJ33" s="216">
        <v>143</v>
      </c>
      <c r="AK33" s="212">
        <v>144</v>
      </c>
      <c r="AL33" s="169">
        <f t="shared" si="6"/>
        <v>0.22119815668202766</v>
      </c>
      <c r="AM33" s="173">
        <f t="shared" si="7"/>
        <v>18603</v>
      </c>
      <c r="AN33" s="215">
        <f t="shared" si="8"/>
        <v>173</v>
      </c>
      <c r="AO33" s="214">
        <f t="shared" si="9"/>
        <v>2686</v>
      </c>
      <c r="AP33" s="212">
        <f t="shared" si="10"/>
        <v>2791</v>
      </c>
      <c r="AQ33" s="169">
        <f t="shared" si="11"/>
        <v>0.15002956512390475</v>
      </c>
      <c r="AR33" s="131">
        <f t="shared" si="12"/>
        <v>2.5080616266571123E-3</v>
      </c>
      <c r="AS33" s="131">
        <f t="shared" si="13"/>
        <v>1.3973486205661053E-2</v>
      </c>
      <c r="AT33" s="131">
        <f t="shared" si="14"/>
        <v>0.27481189537800071</v>
      </c>
      <c r="AU33" s="131">
        <f t="shared" si="15"/>
        <v>0.30670010748835541</v>
      </c>
      <c r="AV33" s="131">
        <f t="shared" si="16"/>
        <v>0.22787531350770332</v>
      </c>
      <c r="AW33" s="131">
        <f t="shared" si="17"/>
        <v>0.12253672518810463</v>
      </c>
      <c r="AX33" s="131">
        <f t="shared" si="18"/>
        <v>5.1594410605517733E-2</v>
      </c>
      <c r="AY33" s="230"/>
    </row>
    <row r="34" spans="2:51" ht="13.5" customHeight="1">
      <c r="B34" s="228">
        <v>29</v>
      </c>
      <c r="C34" s="50" t="s">
        <v>39</v>
      </c>
      <c r="D34" s="173">
        <v>43</v>
      </c>
      <c r="E34" s="215">
        <v>1</v>
      </c>
      <c r="F34" s="216">
        <v>6</v>
      </c>
      <c r="G34" s="212">
        <v>6</v>
      </c>
      <c r="H34" s="169">
        <f t="shared" si="0"/>
        <v>0.13953488372093023</v>
      </c>
      <c r="I34" s="173">
        <v>131</v>
      </c>
      <c r="J34" s="215">
        <v>10</v>
      </c>
      <c r="K34" s="216">
        <v>32</v>
      </c>
      <c r="L34" s="212">
        <v>35</v>
      </c>
      <c r="M34" s="169">
        <f t="shared" si="1"/>
        <v>0.26717557251908397</v>
      </c>
      <c r="N34" s="173">
        <v>5393</v>
      </c>
      <c r="O34" s="215">
        <v>65</v>
      </c>
      <c r="P34" s="216">
        <v>538</v>
      </c>
      <c r="Q34" s="212">
        <v>571</v>
      </c>
      <c r="R34" s="169">
        <f t="shared" si="2"/>
        <v>0.10587798998702021</v>
      </c>
      <c r="S34" s="173">
        <v>4864</v>
      </c>
      <c r="T34" s="215">
        <v>62</v>
      </c>
      <c r="U34" s="216">
        <v>666</v>
      </c>
      <c r="V34" s="212">
        <v>700</v>
      </c>
      <c r="W34" s="169">
        <f t="shared" si="3"/>
        <v>0.14391447368421054</v>
      </c>
      <c r="X34" s="173">
        <v>3107</v>
      </c>
      <c r="Y34" s="215">
        <v>17</v>
      </c>
      <c r="Z34" s="216">
        <v>548</v>
      </c>
      <c r="AA34" s="212">
        <v>558</v>
      </c>
      <c r="AB34" s="125">
        <f t="shared" si="4"/>
        <v>0.17959446411329258</v>
      </c>
      <c r="AC34" s="306">
        <v>1519</v>
      </c>
      <c r="AD34" s="215">
        <v>7</v>
      </c>
      <c r="AE34" s="216">
        <v>314</v>
      </c>
      <c r="AF34" s="212">
        <v>319</v>
      </c>
      <c r="AG34" s="169">
        <f t="shared" si="5"/>
        <v>0.21000658327847269</v>
      </c>
      <c r="AH34" s="173">
        <v>592</v>
      </c>
      <c r="AI34" s="215">
        <v>1</v>
      </c>
      <c r="AJ34" s="216">
        <v>151</v>
      </c>
      <c r="AK34" s="212">
        <v>152</v>
      </c>
      <c r="AL34" s="169">
        <f t="shared" si="6"/>
        <v>0.25675675675675674</v>
      </c>
      <c r="AM34" s="173">
        <f t="shared" si="7"/>
        <v>15649</v>
      </c>
      <c r="AN34" s="215">
        <f t="shared" si="8"/>
        <v>163</v>
      </c>
      <c r="AO34" s="214">
        <f t="shared" si="9"/>
        <v>2255</v>
      </c>
      <c r="AP34" s="212">
        <f t="shared" si="10"/>
        <v>2341</v>
      </c>
      <c r="AQ34" s="169">
        <f t="shared" si="11"/>
        <v>0.14959422327305258</v>
      </c>
      <c r="AR34" s="131">
        <f t="shared" si="12"/>
        <v>2.5630072618539087E-3</v>
      </c>
      <c r="AS34" s="131">
        <f t="shared" si="13"/>
        <v>1.4950875694147801E-2</v>
      </c>
      <c r="AT34" s="131">
        <f t="shared" si="14"/>
        <v>0.24391285775309696</v>
      </c>
      <c r="AU34" s="131">
        <f t="shared" si="15"/>
        <v>0.299017513882956</v>
      </c>
      <c r="AV34" s="131">
        <f t="shared" si="16"/>
        <v>0.23835967535241351</v>
      </c>
      <c r="AW34" s="131">
        <f t="shared" si="17"/>
        <v>0.13626655275523281</v>
      </c>
      <c r="AX34" s="131">
        <f t="shared" si="18"/>
        <v>6.4929517300299014E-2</v>
      </c>
      <c r="AY34" s="230"/>
    </row>
    <row r="35" spans="2:51" ht="13.5" customHeight="1">
      <c r="B35" s="228">
        <v>30</v>
      </c>
      <c r="C35" s="50" t="s">
        <v>40</v>
      </c>
      <c r="D35" s="173">
        <v>55</v>
      </c>
      <c r="E35" s="215">
        <v>0</v>
      </c>
      <c r="F35" s="216">
        <v>7</v>
      </c>
      <c r="G35" s="212">
        <v>7</v>
      </c>
      <c r="H35" s="169">
        <f t="shared" si="0"/>
        <v>0.12727272727272726</v>
      </c>
      <c r="I35" s="173">
        <v>146</v>
      </c>
      <c r="J35" s="215">
        <v>3</v>
      </c>
      <c r="K35" s="216">
        <v>24</v>
      </c>
      <c r="L35" s="212">
        <v>26</v>
      </c>
      <c r="M35" s="169">
        <f t="shared" si="1"/>
        <v>0.17808219178082191</v>
      </c>
      <c r="N35" s="173">
        <v>7010</v>
      </c>
      <c r="O35" s="215">
        <v>86</v>
      </c>
      <c r="P35" s="216">
        <v>648</v>
      </c>
      <c r="Q35" s="212">
        <v>699</v>
      </c>
      <c r="R35" s="169">
        <f t="shared" si="2"/>
        <v>9.9714693295292436E-2</v>
      </c>
      <c r="S35" s="173">
        <v>6395</v>
      </c>
      <c r="T35" s="215">
        <v>62</v>
      </c>
      <c r="U35" s="216">
        <v>863</v>
      </c>
      <c r="V35" s="212">
        <v>903</v>
      </c>
      <c r="W35" s="169">
        <f t="shared" si="3"/>
        <v>0.14120406567630961</v>
      </c>
      <c r="X35" s="173">
        <v>4336</v>
      </c>
      <c r="Y35" s="215">
        <v>27</v>
      </c>
      <c r="Z35" s="216">
        <v>824</v>
      </c>
      <c r="AA35" s="212">
        <v>840</v>
      </c>
      <c r="AB35" s="125">
        <f t="shared" si="4"/>
        <v>0.19372693726937271</v>
      </c>
      <c r="AC35" s="306">
        <v>2088</v>
      </c>
      <c r="AD35" s="215">
        <v>5</v>
      </c>
      <c r="AE35" s="216">
        <v>434</v>
      </c>
      <c r="AF35" s="212">
        <v>435</v>
      </c>
      <c r="AG35" s="169">
        <f t="shared" si="5"/>
        <v>0.20833333333333334</v>
      </c>
      <c r="AH35" s="173">
        <v>877</v>
      </c>
      <c r="AI35" s="215">
        <v>2</v>
      </c>
      <c r="AJ35" s="216">
        <v>203</v>
      </c>
      <c r="AK35" s="212">
        <v>204</v>
      </c>
      <c r="AL35" s="169">
        <f t="shared" si="6"/>
        <v>0.23261117445838084</v>
      </c>
      <c r="AM35" s="173">
        <f t="shared" si="7"/>
        <v>20907</v>
      </c>
      <c r="AN35" s="215">
        <f t="shared" si="8"/>
        <v>185</v>
      </c>
      <c r="AO35" s="214">
        <f t="shared" si="9"/>
        <v>3003</v>
      </c>
      <c r="AP35" s="212">
        <f t="shared" si="10"/>
        <v>3114</v>
      </c>
      <c r="AQ35" s="169">
        <f t="shared" si="11"/>
        <v>0.14894532931554025</v>
      </c>
      <c r="AR35" s="131">
        <f t="shared" si="12"/>
        <v>2.2479126525369298E-3</v>
      </c>
      <c r="AS35" s="131">
        <f t="shared" si="13"/>
        <v>8.3493898522800265E-3</v>
      </c>
      <c r="AT35" s="131">
        <f t="shared" si="14"/>
        <v>0.22447013487475914</v>
      </c>
      <c r="AU35" s="131">
        <f t="shared" si="15"/>
        <v>0.28998073217726394</v>
      </c>
      <c r="AV35" s="131">
        <f t="shared" si="16"/>
        <v>0.26974951830443161</v>
      </c>
      <c r="AW35" s="131">
        <f t="shared" si="17"/>
        <v>0.1396917148362235</v>
      </c>
      <c r="AX35" s="131">
        <f t="shared" si="18"/>
        <v>6.5510597302504817E-2</v>
      </c>
      <c r="AY35" s="230"/>
    </row>
    <row r="36" spans="2:51" ht="13.5" customHeight="1">
      <c r="B36" s="228">
        <v>31</v>
      </c>
      <c r="C36" s="50" t="s">
        <v>41</v>
      </c>
      <c r="D36" s="173">
        <v>103</v>
      </c>
      <c r="E36" s="215">
        <v>3</v>
      </c>
      <c r="F36" s="216">
        <v>23</v>
      </c>
      <c r="G36" s="212">
        <v>24</v>
      </c>
      <c r="H36" s="169">
        <f t="shared" si="0"/>
        <v>0.23300970873786409</v>
      </c>
      <c r="I36" s="173">
        <v>315</v>
      </c>
      <c r="J36" s="215">
        <v>11</v>
      </c>
      <c r="K36" s="216">
        <v>64</v>
      </c>
      <c r="L36" s="212">
        <v>73</v>
      </c>
      <c r="M36" s="169">
        <f t="shared" si="1"/>
        <v>0.23174603174603176</v>
      </c>
      <c r="N36" s="173">
        <v>10543</v>
      </c>
      <c r="O36" s="215">
        <v>121</v>
      </c>
      <c r="P36" s="216">
        <v>959</v>
      </c>
      <c r="Q36" s="212">
        <v>1027</v>
      </c>
      <c r="R36" s="169">
        <f t="shared" si="2"/>
        <v>9.7410604192355116E-2</v>
      </c>
      <c r="S36" s="173">
        <v>8783</v>
      </c>
      <c r="T36" s="215">
        <v>110</v>
      </c>
      <c r="U36" s="216">
        <v>1138</v>
      </c>
      <c r="V36" s="212">
        <v>1196</v>
      </c>
      <c r="W36" s="169">
        <f t="shared" si="3"/>
        <v>0.13617215074575886</v>
      </c>
      <c r="X36" s="173">
        <v>5035</v>
      </c>
      <c r="Y36" s="215">
        <v>36</v>
      </c>
      <c r="Z36" s="216">
        <v>852</v>
      </c>
      <c r="AA36" s="212">
        <v>873</v>
      </c>
      <c r="AB36" s="125">
        <f t="shared" si="4"/>
        <v>0.17338629592850049</v>
      </c>
      <c r="AC36" s="306">
        <v>2234</v>
      </c>
      <c r="AD36" s="215">
        <v>8</v>
      </c>
      <c r="AE36" s="216">
        <v>504</v>
      </c>
      <c r="AF36" s="212">
        <v>511</v>
      </c>
      <c r="AG36" s="169">
        <f t="shared" si="5"/>
        <v>0.22873769024171889</v>
      </c>
      <c r="AH36" s="173">
        <v>872</v>
      </c>
      <c r="AI36" s="215">
        <v>2</v>
      </c>
      <c r="AJ36" s="216">
        <v>196</v>
      </c>
      <c r="AK36" s="212">
        <v>197</v>
      </c>
      <c r="AL36" s="169">
        <f t="shared" si="6"/>
        <v>0.22591743119266056</v>
      </c>
      <c r="AM36" s="173">
        <f t="shared" si="7"/>
        <v>27885</v>
      </c>
      <c r="AN36" s="215">
        <f t="shared" si="8"/>
        <v>291</v>
      </c>
      <c r="AO36" s="214">
        <f t="shared" si="9"/>
        <v>3736</v>
      </c>
      <c r="AP36" s="212">
        <f t="shared" si="10"/>
        <v>3901</v>
      </c>
      <c r="AQ36" s="169">
        <f t="shared" si="11"/>
        <v>0.13989600143446299</v>
      </c>
      <c r="AR36" s="131">
        <f t="shared" si="12"/>
        <v>6.1522686490643429E-3</v>
      </c>
      <c r="AS36" s="131">
        <f t="shared" si="13"/>
        <v>1.8713150474237376E-2</v>
      </c>
      <c r="AT36" s="131">
        <f t="shared" si="14"/>
        <v>0.263265829274545</v>
      </c>
      <c r="AU36" s="131">
        <f t="shared" si="15"/>
        <v>0.30658805434503972</v>
      </c>
      <c r="AV36" s="131">
        <f t="shared" si="16"/>
        <v>0.22378877210971546</v>
      </c>
      <c r="AW36" s="131">
        <f t="shared" si="17"/>
        <v>0.13099205331966163</v>
      </c>
      <c r="AX36" s="131">
        <f t="shared" si="18"/>
        <v>5.0499871827736478E-2</v>
      </c>
      <c r="AY36" s="230"/>
    </row>
    <row r="37" spans="2:51" ht="13.5" customHeight="1">
      <c r="B37" s="228">
        <v>32</v>
      </c>
      <c r="C37" s="50" t="s">
        <v>42</v>
      </c>
      <c r="D37" s="173">
        <v>57</v>
      </c>
      <c r="E37" s="215">
        <v>3</v>
      </c>
      <c r="F37" s="216">
        <v>7</v>
      </c>
      <c r="G37" s="212">
        <v>9</v>
      </c>
      <c r="H37" s="169">
        <f t="shared" si="0"/>
        <v>0.15789473684210525</v>
      </c>
      <c r="I37" s="173">
        <v>196</v>
      </c>
      <c r="J37" s="215">
        <v>6</v>
      </c>
      <c r="K37" s="216">
        <v>41</v>
      </c>
      <c r="L37" s="212">
        <v>43</v>
      </c>
      <c r="M37" s="169">
        <f t="shared" si="1"/>
        <v>0.21938775510204081</v>
      </c>
      <c r="N37" s="173">
        <v>7985</v>
      </c>
      <c r="O37" s="215">
        <v>90</v>
      </c>
      <c r="P37" s="216">
        <v>865</v>
      </c>
      <c r="Q37" s="212">
        <v>919</v>
      </c>
      <c r="R37" s="169">
        <f t="shared" si="2"/>
        <v>0.11509079524107702</v>
      </c>
      <c r="S37" s="173">
        <v>7423</v>
      </c>
      <c r="T37" s="215">
        <v>78</v>
      </c>
      <c r="U37" s="216">
        <v>1085</v>
      </c>
      <c r="V37" s="212">
        <v>1133</v>
      </c>
      <c r="W37" s="169">
        <f t="shared" si="3"/>
        <v>0.15263370604876733</v>
      </c>
      <c r="X37" s="173">
        <v>4803</v>
      </c>
      <c r="Y37" s="215">
        <v>35</v>
      </c>
      <c r="Z37" s="216">
        <v>874</v>
      </c>
      <c r="AA37" s="212">
        <v>891</v>
      </c>
      <c r="AB37" s="125">
        <f t="shared" si="4"/>
        <v>0.18550905683947533</v>
      </c>
      <c r="AC37" s="306">
        <v>2179</v>
      </c>
      <c r="AD37" s="215">
        <v>7</v>
      </c>
      <c r="AE37" s="216">
        <v>509</v>
      </c>
      <c r="AF37" s="212">
        <v>513</v>
      </c>
      <c r="AG37" s="169">
        <f t="shared" si="5"/>
        <v>0.23542909591555761</v>
      </c>
      <c r="AH37" s="173">
        <v>811</v>
      </c>
      <c r="AI37" s="215">
        <v>0</v>
      </c>
      <c r="AJ37" s="216">
        <v>206</v>
      </c>
      <c r="AK37" s="212">
        <v>206</v>
      </c>
      <c r="AL37" s="169">
        <f t="shared" si="6"/>
        <v>0.25400739827373614</v>
      </c>
      <c r="AM37" s="173">
        <f t="shared" si="7"/>
        <v>23454</v>
      </c>
      <c r="AN37" s="215">
        <f t="shared" si="8"/>
        <v>219</v>
      </c>
      <c r="AO37" s="214">
        <f t="shared" si="9"/>
        <v>3587</v>
      </c>
      <c r="AP37" s="212">
        <f t="shared" si="10"/>
        <v>3714</v>
      </c>
      <c r="AQ37" s="169">
        <f t="shared" si="11"/>
        <v>0.15835251982604245</v>
      </c>
      <c r="AR37" s="131">
        <f t="shared" si="12"/>
        <v>2.4232633279483036E-3</v>
      </c>
      <c r="AS37" s="131">
        <f t="shared" si="13"/>
        <v>1.1577813677975229E-2</v>
      </c>
      <c r="AT37" s="131">
        <f t="shared" si="14"/>
        <v>0.24744211093161012</v>
      </c>
      <c r="AU37" s="131">
        <f t="shared" si="15"/>
        <v>0.3050619278406031</v>
      </c>
      <c r="AV37" s="131">
        <f t="shared" si="16"/>
        <v>0.23990306946688206</v>
      </c>
      <c r="AW37" s="131">
        <f t="shared" si="17"/>
        <v>0.1381260096930533</v>
      </c>
      <c r="AX37" s="131">
        <f t="shared" si="18"/>
        <v>5.5465805061927838E-2</v>
      </c>
      <c r="AY37" s="230"/>
    </row>
    <row r="38" spans="2:51" ht="13.5" customHeight="1">
      <c r="B38" s="228">
        <v>33</v>
      </c>
      <c r="C38" s="50" t="s">
        <v>43</v>
      </c>
      <c r="D38" s="173">
        <v>14</v>
      </c>
      <c r="E38" s="215">
        <v>0</v>
      </c>
      <c r="F38" s="216">
        <v>5</v>
      </c>
      <c r="G38" s="212">
        <v>5</v>
      </c>
      <c r="H38" s="169">
        <f t="shared" si="0"/>
        <v>0.35714285714285715</v>
      </c>
      <c r="I38" s="173">
        <v>59</v>
      </c>
      <c r="J38" s="215">
        <v>1</v>
      </c>
      <c r="K38" s="216">
        <v>18</v>
      </c>
      <c r="L38" s="212">
        <v>19</v>
      </c>
      <c r="M38" s="169">
        <f t="shared" si="1"/>
        <v>0.32203389830508472</v>
      </c>
      <c r="N38" s="173">
        <v>2533</v>
      </c>
      <c r="O38" s="215">
        <v>31</v>
      </c>
      <c r="P38" s="216">
        <v>292</v>
      </c>
      <c r="Q38" s="212">
        <v>310</v>
      </c>
      <c r="R38" s="169">
        <f t="shared" si="2"/>
        <v>0.12238452427951046</v>
      </c>
      <c r="S38" s="173">
        <v>2046</v>
      </c>
      <c r="T38" s="215">
        <v>26</v>
      </c>
      <c r="U38" s="216">
        <v>303</v>
      </c>
      <c r="V38" s="212">
        <v>316</v>
      </c>
      <c r="W38" s="169">
        <f t="shared" si="3"/>
        <v>0.15444770283479961</v>
      </c>
      <c r="X38" s="173">
        <v>1181</v>
      </c>
      <c r="Y38" s="215">
        <v>8</v>
      </c>
      <c r="Z38" s="216">
        <v>219</v>
      </c>
      <c r="AA38" s="212">
        <v>224</v>
      </c>
      <c r="AB38" s="125">
        <f t="shared" si="4"/>
        <v>0.18966977138018629</v>
      </c>
      <c r="AC38" s="306">
        <v>610</v>
      </c>
      <c r="AD38" s="215">
        <v>3</v>
      </c>
      <c r="AE38" s="216">
        <v>156</v>
      </c>
      <c r="AF38" s="212">
        <v>157</v>
      </c>
      <c r="AG38" s="169">
        <f t="shared" si="5"/>
        <v>0.25737704918032789</v>
      </c>
      <c r="AH38" s="173">
        <v>237</v>
      </c>
      <c r="AI38" s="215">
        <v>3</v>
      </c>
      <c r="AJ38" s="216">
        <v>57</v>
      </c>
      <c r="AK38" s="212">
        <v>58</v>
      </c>
      <c r="AL38" s="169">
        <f t="shared" si="6"/>
        <v>0.24472573839662448</v>
      </c>
      <c r="AM38" s="173">
        <f t="shared" si="7"/>
        <v>6680</v>
      </c>
      <c r="AN38" s="215">
        <f t="shared" si="8"/>
        <v>72</v>
      </c>
      <c r="AO38" s="214">
        <f t="shared" si="9"/>
        <v>1050</v>
      </c>
      <c r="AP38" s="212">
        <f t="shared" si="10"/>
        <v>1089</v>
      </c>
      <c r="AQ38" s="169">
        <f t="shared" si="11"/>
        <v>0.16302395209580839</v>
      </c>
      <c r="AR38" s="131">
        <f t="shared" si="12"/>
        <v>4.5913682277318639E-3</v>
      </c>
      <c r="AS38" s="131">
        <f t="shared" si="13"/>
        <v>1.7447199265381085E-2</v>
      </c>
      <c r="AT38" s="131">
        <f t="shared" si="14"/>
        <v>0.2846648301193756</v>
      </c>
      <c r="AU38" s="131">
        <f t="shared" si="15"/>
        <v>0.29017447199265384</v>
      </c>
      <c r="AV38" s="131">
        <f t="shared" si="16"/>
        <v>0.2056932966023875</v>
      </c>
      <c r="AW38" s="131">
        <f t="shared" si="17"/>
        <v>0.14416896235078053</v>
      </c>
      <c r="AX38" s="131">
        <f t="shared" si="18"/>
        <v>5.3259871441689623E-2</v>
      </c>
      <c r="AY38" s="230"/>
    </row>
    <row r="39" spans="2:51" ht="13.5" customHeight="1">
      <c r="B39" s="228">
        <v>34</v>
      </c>
      <c r="C39" s="50" t="s">
        <v>45</v>
      </c>
      <c r="D39" s="173">
        <v>120</v>
      </c>
      <c r="E39" s="215">
        <v>4</v>
      </c>
      <c r="F39" s="216">
        <v>23</v>
      </c>
      <c r="G39" s="212">
        <v>25</v>
      </c>
      <c r="H39" s="169">
        <f t="shared" si="0"/>
        <v>0.20833333333333334</v>
      </c>
      <c r="I39" s="173">
        <v>258</v>
      </c>
      <c r="J39" s="215">
        <v>7</v>
      </c>
      <c r="K39" s="216">
        <v>49</v>
      </c>
      <c r="L39" s="212">
        <v>53</v>
      </c>
      <c r="M39" s="169">
        <f t="shared" si="1"/>
        <v>0.20542635658914729</v>
      </c>
      <c r="N39" s="173">
        <v>10340</v>
      </c>
      <c r="O39" s="215">
        <v>146</v>
      </c>
      <c r="P39" s="216">
        <v>1033</v>
      </c>
      <c r="Q39" s="212">
        <v>1123</v>
      </c>
      <c r="R39" s="169">
        <f t="shared" si="2"/>
        <v>0.1086073500967118</v>
      </c>
      <c r="S39" s="173">
        <v>9098</v>
      </c>
      <c r="T39" s="215">
        <v>112</v>
      </c>
      <c r="U39" s="216">
        <v>1374</v>
      </c>
      <c r="V39" s="212">
        <v>1435</v>
      </c>
      <c r="W39" s="169">
        <f t="shared" si="3"/>
        <v>0.15772697296109034</v>
      </c>
      <c r="X39" s="173">
        <v>6018</v>
      </c>
      <c r="Y39" s="215">
        <v>39</v>
      </c>
      <c r="Z39" s="216">
        <v>1120</v>
      </c>
      <c r="AA39" s="212">
        <v>1145</v>
      </c>
      <c r="AB39" s="125">
        <f t="shared" si="4"/>
        <v>0.19026254569624459</v>
      </c>
      <c r="AC39" s="306">
        <v>2872</v>
      </c>
      <c r="AD39" s="215">
        <v>9</v>
      </c>
      <c r="AE39" s="216">
        <v>670</v>
      </c>
      <c r="AF39" s="212">
        <v>677</v>
      </c>
      <c r="AG39" s="169">
        <f t="shared" si="5"/>
        <v>0.2357242339832869</v>
      </c>
      <c r="AH39" s="173">
        <v>1051</v>
      </c>
      <c r="AI39" s="215">
        <v>3</v>
      </c>
      <c r="AJ39" s="216">
        <v>274</v>
      </c>
      <c r="AK39" s="212">
        <v>277</v>
      </c>
      <c r="AL39" s="169">
        <f t="shared" si="6"/>
        <v>0.26355851569933397</v>
      </c>
      <c r="AM39" s="173">
        <f t="shared" si="7"/>
        <v>29757</v>
      </c>
      <c r="AN39" s="215">
        <f t="shared" si="8"/>
        <v>320</v>
      </c>
      <c r="AO39" s="214">
        <f t="shared" si="9"/>
        <v>4543</v>
      </c>
      <c r="AP39" s="212">
        <f t="shared" si="10"/>
        <v>4735</v>
      </c>
      <c r="AQ39" s="169">
        <f t="shared" si="11"/>
        <v>0.15912222334240683</v>
      </c>
      <c r="AR39" s="131">
        <f t="shared" si="12"/>
        <v>5.279831045406547E-3</v>
      </c>
      <c r="AS39" s="131">
        <f t="shared" si="13"/>
        <v>1.1193241816261879E-2</v>
      </c>
      <c r="AT39" s="131">
        <f t="shared" si="14"/>
        <v>0.23717001055966208</v>
      </c>
      <c r="AU39" s="131">
        <f t="shared" si="15"/>
        <v>0.30306230200633577</v>
      </c>
      <c r="AV39" s="131">
        <f t="shared" si="16"/>
        <v>0.24181626187961985</v>
      </c>
      <c r="AW39" s="131">
        <f t="shared" si="17"/>
        <v>0.14297782470960929</v>
      </c>
      <c r="AX39" s="131">
        <f t="shared" si="18"/>
        <v>5.8500527983104539E-2</v>
      </c>
      <c r="AY39" s="230"/>
    </row>
    <row r="40" spans="2:51" ht="13.5" customHeight="1">
      <c r="B40" s="228">
        <v>35</v>
      </c>
      <c r="C40" s="50" t="s">
        <v>2</v>
      </c>
      <c r="D40" s="173">
        <v>24</v>
      </c>
      <c r="E40" s="215">
        <v>0</v>
      </c>
      <c r="F40" s="216">
        <v>7</v>
      </c>
      <c r="G40" s="212">
        <v>7</v>
      </c>
      <c r="H40" s="169">
        <f t="shared" si="0"/>
        <v>0.29166666666666669</v>
      </c>
      <c r="I40" s="173">
        <v>58</v>
      </c>
      <c r="J40" s="215">
        <v>1</v>
      </c>
      <c r="K40" s="216">
        <v>16</v>
      </c>
      <c r="L40" s="212">
        <v>17</v>
      </c>
      <c r="M40" s="169">
        <f t="shared" si="1"/>
        <v>0.29310344827586204</v>
      </c>
      <c r="N40" s="173">
        <v>20573</v>
      </c>
      <c r="O40" s="215">
        <v>254</v>
      </c>
      <c r="P40" s="216">
        <v>1969</v>
      </c>
      <c r="Q40" s="212">
        <v>2109</v>
      </c>
      <c r="R40" s="169">
        <f t="shared" si="2"/>
        <v>0.10251300247897729</v>
      </c>
      <c r="S40" s="173">
        <v>18692</v>
      </c>
      <c r="T40" s="215">
        <v>216</v>
      </c>
      <c r="U40" s="216">
        <v>2438</v>
      </c>
      <c r="V40" s="212">
        <v>2564</v>
      </c>
      <c r="W40" s="169">
        <f t="shared" si="3"/>
        <v>0.13717098223839075</v>
      </c>
      <c r="X40" s="173">
        <v>12965</v>
      </c>
      <c r="Y40" s="215">
        <v>79</v>
      </c>
      <c r="Z40" s="216">
        <v>2170</v>
      </c>
      <c r="AA40" s="212">
        <v>2218</v>
      </c>
      <c r="AB40" s="125">
        <f t="shared" si="4"/>
        <v>0.17107597377554956</v>
      </c>
      <c r="AC40" s="306">
        <v>6020</v>
      </c>
      <c r="AD40" s="215">
        <v>13</v>
      </c>
      <c r="AE40" s="216">
        <v>1159</v>
      </c>
      <c r="AF40" s="212">
        <v>1169</v>
      </c>
      <c r="AG40" s="169">
        <f t="shared" si="5"/>
        <v>0.19418604651162791</v>
      </c>
      <c r="AH40" s="173">
        <v>2264</v>
      </c>
      <c r="AI40" s="215">
        <v>3</v>
      </c>
      <c r="AJ40" s="216">
        <v>434</v>
      </c>
      <c r="AK40" s="212">
        <v>436</v>
      </c>
      <c r="AL40" s="169">
        <f t="shared" si="6"/>
        <v>0.19257950530035337</v>
      </c>
      <c r="AM40" s="173">
        <f t="shared" si="7"/>
        <v>60596</v>
      </c>
      <c r="AN40" s="215">
        <f t="shared" si="8"/>
        <v>566</v>
      </c>
      <c r="AO40" s="214">
        <f t="shared" si="9"/>
        <v>8193</v>
      </c>
      <c r="AP40" s="212">
        <f t="shared" si="10"/>
        <v>8520</v>
      </c>
      <c r="AQ40" s="169">
        <f t="shared" si="11"/>
        <v>0.14060334015446563</v>
      </c>
      <c r="AR40" s="131">
        <f t="shared" si="12"/>
        <v>8.2159624413145535E-4</v>
      </c>
      <c r="AS40" s="131">
        <f t="shared" si="13"/>
        <v>1.9953051643192489E-3</v>
      </c>
      <c r="AT40" s="131">
        <f t="shared" si="14"/>
        <v>0.24753521126760564</v>
      </c>
      <c r="AU40" s="131">
        <f t="shared" si="15"/>
        <v>0.30093896713615026</v>
      </c>
      <c r="AV40" s="131">
        <f t="shared" si="16"/>
        <v>0.26032863849765259</v>
      </c>
      <c r="AW40" s="131">
        <f t="shared" si="17"/>
        <v>0.13720657276995304</v>
      </c>
      <c r="AX40" s="131">
        <f t="shared" si="18"/>
        <v>5.1173708920187792E-2</v>
      </c>
      <c r="AY40" s="230"/>
    </row>
    <row r="41" spans="2:51" ht="13.5" customHeight="1">
      <c r="B41" s="228">
        <v>36</v>
      </c>
      <c r="C41" s="50" t="s">
        <v>3</v>
      </c>
      <c r="D41" s="173">
        <v>33</v>
      </c>
      <c r="E41" s="215">
        <v>1</v>
      </c>
      <c r="F41" s="216">
        <v>7</v>
      </c>
      <c r="G41" s="212">
        <v>7</v>
      </c>
      <c r="H41" s="169">
        <f t="shared" si="0"/>
        <v>0.21212121212121213</v>
      </c>
      <c r="I41" s="173">
        <v>59</v>
      </c>
      <c r="J41" s="215">
        <v>0</v>
      </c>
      <c r="K41" s="216">
        <v>14</v>
      </c>
      <c r="L41" s="212">
        <v>14</v>
      </c>
      <c r="M41" s="169">
        <f t="shared" si="1"/>
        <v>0.23728813559322035</v>
      </c>
      <c r="N41" s="173">
        <v>5554</v>
      </c>
      <c r="O41" s="215">
        <v>56</v>
      </c>
      <c r="P41" s="216">
        <v>527</v>
      </c>
      <c r="Q41" s="212">
        <v>557</v>
      </c>
      <c r="R41" s="169">
        <f t="shared" si="2"/>
        <v>0.10028808066258553</v>
      </c>
      <c r="S41" s="173">
        <v>5048</v>
      </c>
      <c r="T41" s="215">
        <v>55</v>
      </c>
      <c r="U41" s="216">
        <v>636</v>
      </c>
      <c r="V41" s="212">
        <v>666</v>
      </c>
      <c r="W41" s="169">
        <f t="shared" si="3"/>
        <v>0.13193343898573692</v>
      </c>
      <c r="X41" s="173">
        <v>3511</v>
      </c>
      <c r="Y41" s="215">
        <v>27</v>
      </c>
      <c r="Z41" s="216">
        <v>596</v>
      </c>
      <c r="AA41" s="212">
        <v>611</v>
      </c>
      <c r="AB41" s="125">
        <f t="shared" si="4"/>
        <v>0.17402449444602677</v>
      </c>
      <c r="AC41" s="306">
        <v>1781</v>
      </c>
      <c r="AD41" s="215">
        <v>5</v>
      </c>
      <c r="AE41" s="216">
        <v>365</v>
      </c>
      <c r="AF41" s="212">
        <v>368</v>
      </c>
      <c r="AG41" s="169">
        <f t="shared" si="5"/>
        <v>0.20662549129702415</v>
      </c>
      <c r="AH41" s="173">
        <v>755</v>
      </c>
      <c r="AI41" s="215">
        <v>1</v>
      </c>
      <c r="AJ41" s="216">
        <v>158</v>
      </c>
      <c r="AK41" s="212">
        <v>158</v>
      </c>
      <c r="AL41" s="169">
        <f t="shared" si="6"/>
        <v>0.20927152317880796</v>
      </c>
      <c r="AM41" s="173">
        <f t="shared" si="7"/>
        <v>16741</v>
      </c>
      <c r="AN41" s="215">
        <f t="shared" si="8"/>
        <v>145</v>
      </c>
      <c r="AO41" s="214">
        <f t="shared" si="9"/>
        <v>2303</v>
      </c>
      <c r="AP41" s="212">
        <f t="shared" si="10"/>
        <v>2381</v>
      </c>
      <c r="AQ41" s="169">
        <f t="shared" si="11"/>
        <v>0.14222567349620691</v>
      </c>
      <c r="AR41" s="131">
        <f t="shared" si="12"/>
        <v>2.9399412011759767E-3</v>
      </c>
      <c r="AS41" s="131">
        <f t="shared" si="13"/>
        <v>5.8798824023519533E-3</v>
      </c>
      <c r="AT41" s="131">
        <f t="shared" si="14"/>
        <v>0.23393532129357414</v>
      </c>
      <c r="AU41" s="131">
        <f t="shared" si="15"/>
        <v>0.27971440571188577</v>
      </c>
      <c r="AV41" s="131">
        <f t="shared" si="16"/>
        <v>0.25661486770264597</v>
      </c>
      <c r="AW41" s="131">
        <f t="shared" si="17"/>
        <v>0.15455690886182277</v>
      </c>
      <c r="AX41" s="131">
        <f t="shared" si="18"/>
        <v>6.6358672826543466E-2</v>
      </c>
      <c r="AY41" s="230"/>
    </row>
    <row r="42" spans="2:51" ht="13.5" customHeight="1">
      <c r="B42" s="228">
        <v>37</v>
      </c>
      <c r="C42" s="50" t="s">
        <v>4</v>
      </c>
      <c r="D42" s="173">
        <v>26</v>
      </c>
      <c r="E42" s="215">
        <v>3</v>
      </c>
      <c r="F42" s="216">
        <v>4</v>
      </c>
      <c r="G42" s="212">
        <v>6</v>
      </c>
      <c r="H42" s="169">
        <f t="shared" si="0"/>
        <v>0.23076923076923078</v>
      </c>
      <c r="I42" s="173">
        <v>122</v>
      </c>
      <c r="J42" s="215">
        <v>5</v>
      </c>
      <c r="K42" s="216">
        <v>18</v>
      </c>
      <c r="L42" s="212">
        <v>21</v>
      </c>
      <c r="M42" s="169">
        <f t="shared" si="1"/>
        <v>0.1721311475409836</v>
      </c>
      <c r="N42" s="173">
        <v>17559</v>
      </c>
      <c r="O42" s="215">
        <v>239</v>
      </c>
      <c r="P42" s="216">
        <v>1569</v>
      </c>
      <c r="Q42" s="212">
        <v>1712</v>
      </c>
      <c r="R42" s="169">
        <f t="shared" si="2"/>
        <v>9.7499857622871458E-2</v>
      </c>
      <c r="S42" s="173">
        <v>15536</v>
      </c>
      <c r="T42" s="215">
        <v>174</v>
      </c>
      <c r="U42" s="216">
        <v>2100</v>
      </c>
      <c r="V42" s="212">
        <v>2196</v>
      </c>
      <c r="W42" s="169">
        <f t="shared" si="3"/>
        <v>0.1413491246138002</v>
      </c>
      <c r="X42" s="173">
        <v>10782</v>
      </c>
      <c r="Y42" s="215">
        <v>78</v>
      </c>
      <c r="Z42" s="216">
        <v>1998</v>
      </c>
      <c r="AA42" s="212">
        <v>2046</v>
      </c>
      <c r="AB42" s="125">
        <f t="shared" si="4"/>
        <v>0.1897607122982749</v>
      </c>
      <c r="AC42" s="306">
        <v>5091</v>
      </c>
      <c r="AD42" s="215">
        <v>17</v>
      </c>
      <c r="AE42" s="216">
        <v>1080</v>
      </c>
      <c r="AF42" s="212">
        <v>1091</v>
      </c>
      <c r="AG42" s="169">
        <f t="shared" si="5"/>
        <v>0.21429974464741702</v>
      </c>
      <c r="AH42" s="173">
        <v>1951</v>
      </c>
      <c r="AI42" s="215">
        <v>3</v>
      </c>
      <c r="AJ42" s="216">
        <v>429</v>
      </c>
      <c r="AK42" s="212">
        <v>432</v>
      </c>
      <c r="AL42" s="169">
        <f t="shared" si="6"/>
        <v>0.22142491030240902</v>
      </c>
      <c r="AM42" s="173">
        <f t="shared" si="7"/>
        <v>51067</v>
      </c>
      <c r="AN42" s="215">
        <f t="shared" si="8"/>
        <v>519</v>
      </c>
      <c r="AO42" s="214">
        <f t="shared" si="9"/>
        <v>7198</v>
      </c>
      <c r="AP42" s="212">
        <f t="shared" si="10"/>
        <v>7504</v>
      </c>
      <c r="AQ42" s="169">
        <f t="shared" si="11"/>
        <v>0.14694421054692855</v>
      </c>
      <c r="AR42" s="131">
        <f t="shared" si="12"/>
        <v>7.995735607675906E-4</v>
      </c>
      <c r="AS42" s="131">
        <f t="shared" si="13"/>
        <v>2.798507462686567E-3</v>
      </c>
      <c r="AT42" s="131">
        <f t="shared" si="14"/>
        <v>0.22814498933901919</v>
      </c>
      <c r="AU42" s="131">
        <f t="shared" si="15"/>
        <v>0.29264392324093819</v>
      </c>
      <c r="AV42" s="131">
        <f t="shared" si="16"/>
        <v>0.27265458422174838</v>
      </c>
      <c r="AW42" s="131">
        <f t="shared" si="17"/>
        <v>0.14538912579957355</v>
      </c>
      <c r="AX42" s="131">
        <f t="shared" si="18"/>
        <v>5.7569296375266525E-2</v>
      </c>
      <c r="AY42" s="230"/>
    </row>
    <row r="43" spans="2:51" ht="13.5" customHeight="1">
      <c r="B43" s="228">
        <v>38</v>
      </c>
      <c r="C43" s="229" t="s">
        <v>46</v>
      </c>
      <c r="D43" s="231">
        <v>27</v>
      </c>
      <c r="E43" s="215">
        <v>1</v>
      </c>
      <c r="F43" s="216">
        <v>4</v>
      </c>
      <c r="G43" s="212">
        <v>5</v>
      </c>
      <c r="H43" s="169">
        <f t="shared" si="0"/>
        <v>0.18518518518518517</v>
      </c>
      <c r="I43" s="231">
        <v>58</v>
      </c>
      <c r="J43" s="215">
        <v>2</v>
      </c>
      <c r="K43" s="216">
        <v>14</v>
      </c>
      <c r="L43" s="212">
        <v>16</v>
      </c>
      <c r="M43" s="169">
        <f t="shared" si="1"/>
        <v>0.27586206896551724</v>
      </c>
      <c r="N43" s="231">
        <v>3783</v>
      </c>
      <c r="O43" s="215">
        <v>38</v>
      </c>
      <c r="P43" s="216">
        <v>384</v>
      </c>
      <c r="Q43" s="212">
        <v>407</v>
      </c>
      <c r="R43" s="169">
        <f t="shared" si="2"/>
        <v>0.10758657150409728</v>
      </c>
      <c r="S43" s="231">
        <v>3268</v>
      </c>
      <c r="T43" s="215">
        <v>48</v>
      </c>
      <c r="U43" s="216">
        <v>483</v>
      </c>
      <c r="V43" s="212">
        <v>507</v>
      </c>
      <c r="W43" s="169">
        <f t="shared" si="3"/>
        <v>0.155140758873929</v>
      </c>
      <c r="X43" s="231">
        <v>2236</v>
      </c>
      <c r="Y43" s="215">
        <v>20</v>
      </c>
      <c r="Z43" s="216">
        <v>405</v>
      </c>
      <c r="AA43" s="212">
        <v>416</v>
      </c>
      <c r="AB43" s="125">
        <f t="shared" si="4"/>
        <v>0.18604651162790697</v>
      </c>
      <c r="AC43" s="308">
        <v>1042</v>
      </c>
      <c r="AD43" s="215">
        <v>6</v>
      </c>
      <c r="AE43" s="216">
        <v>231</v>
      </c>
      <c r="AF43" s="212">
        <v>235</v>
      </c>
      <c r="AG43" s="169">
        <f t="shared" si="5"/>
        <v>0.22552783109404989</v>
      </c>
      <c r="AH43" s="231">
        <v>380</v>
      </c>
      <c r="AI43" s="215">
        <v>2</v>
      </c>
      <c r="AJ43" s="216">
        <v>82</v>
      </c>
      <c r="AK43" s="212">
        <v>84</v>
      </c>
      <c r="AL43" s="169">
        <f t="shared" si="6"/>
        <v>0.22105263157894736</v>
      </c>
      <c r="AM43" s="231">
        <f t="shared" si="7"/>
        <v>10794</v>
      </c>
      <c r="AN43" s="215">
        <f t="shared" si="8"/>
        <v>117</v>
      </c>
      <c r="AO43" s="214">
        <f t="shared" si="9"/>
        <v>1603</v>
      </c>
      <c r="AP43" s="212">
        <f t="shared" si="10"/>
        <v>1670</v>
      </c>
      <c r="AQ43" s="169">
        <f t="shared" si="11"/>
        <v>0.15471558273114694</v>
      </c>
      <c r="AR43" s="131">
        <f t="shared" si="12"/>
        <v>2.9940119760479044E-3</v>
      </c>
      <c r="AS43" s="131">
        <f t="shared" si="13"/>
        <v>9.5808383233532933E-3</v>
      </c>
      <c r="AT43" s="131">
        <f t="shared" si="14"/>
        <v>0.2437125748502994</v>
      </c>
      <c r="AU43" s="131">
        <f t="shared" si="15"/>
        <v>0.30359281437125746</v>
      </c>
      <c r="AV43" s="131">
        <f t="shared" si="16"/>
        <v>0.24910179640718563</v>
      </c>
      <c r="AW43" s="131">
        <f t="shared" si="17"/>
        <v>0.1407185628742515</v>
      </c>
      <c r="AX43" s="131">
        <f t="shared" si="18"/>
        <v>5.0299401197604787E-2</v>
      </c>
      <c r="AY43" s="230"/>
    </row>
    <row r="44" spans="2:51" ht="13.5" customHeight="1">
      <c r="B44" s="228">
        <v>39</v>
      </c>
      <c r="C44" s="229" t="s">
        <v>9</v>
      </c>
      <c r="D44" s="231">
        <v>35</v>
      </c>
      <c r="E44" s="215">
        <v>0</v>
      </c>
      <c r="F44" s="216">
        <v>4</v>
      </c>
      <c r="G44" s="212">
        <v>4</v>
      </c>
      <c r="H44" s="169">
        <f t="shared" si="0"/>
        <v>0.11428571428571428</v>
      </c>
      <c r="I44" s="231">
        <v>168</v>
      </c>
      <c r="J44" s="215">
        <v>5</v>
      </c>
      <c r="K44" s="216">
        <v>29</v>
      </c>
      <c r="L44" s="212">
        <v>32</v>
      </c>
      <c r="M44" s="169">
        <f t="shared" si="1"/>
        <v>0.19047619047619047</v>
      </c>
      <c r="N44" s="231">
        <v>21734</v>
      </c>
      <c r="O44" s="215">
        <v>229</v>
      </c>
      <c r="P44" s="216">
        <v>2111</v>
      </c>
      <c r="Q44" s="212">
        <v>2255</v>
      </c>
      <c r="R44" s="169">
        <f t="shared" si="2"/>
        <v>0.10375448605870985</v>
      </c>
      <c r="S44" s="231">
        <v>19006</v>
      </c>
      <c r="T44" s="215">
        <v>217</v>
      </c>
      <c r="U44" s="216">
        <v>2634</v>
      </c>
      <c r="V44" s="212">
        <v>2759</v>
      </c>
      <c r="W44" s="169">
        <f t="shared" si="3"/>
        <v>0.14516468483636746</v>
      </c>
      <c r="X44" s="231">
        <v>11831</v>
      </c>
      <c r="Y44" s="215">
        <v>83</v>
      </c>
      <c r="Z44" s="216">
        <v>2230</v>
      </c>
      <c r="AA44" s="212">
        <v>2278</v>
      </c>
      <c r="AB44" s="125">
        <f t="shared" si="4"/>
        <v>0.19254500887498943</v>
      </c>
      <c r="AC44" s="308">
        <v>5672</v>
      </c>
      <c r="AD44" s="215">
        <v>21</v>
      </c>
      <c r="AE44" s="216">
        <v>1277</v>
      </c>
      <c r="AF44" s="212">
        <v>1294</v>
      </c>
      <c r="AG44" s="169">
        <f t="shared" si="5"/>
        <v>0.22813822284908322</v>
      </c>
      <c r="AH44" s="231">
        <v>1998</v>
      </c>
      <c r="AI44" s="215">
        <v>3</v>
      </c>
      <c r="AJ44" s="216">
        <v>506</v>
      </c>
      <c r="AK44" s="212">
        <v>508</v>
      </c>
      <c r="AL44" s="169">
        <f t="shared" si="6"/>
        <v>0.25425425425425424</v>
      </c>
      <c r="AM44" s="231">
        <f t="shared" si="7"/>
        <v>60444</v>
      </c>
      <c r="AN44" s="215">
        <f t="shared" si="8"/>
        <v>558</v>
      </c>
      <c r="AO44" s="214">
        <f t="shared" si="9"/>
        <v>8791</v>
      </c>
      <c r="AP44" s="212">
        <f t="shared" si="10"/>
        <v>9130</v>
      </c>
      <c r="AQ44" s="169">
        <f t="shared" si="11"/>
        <v>0.1510489047713586</v>
      </c>
      <c r="AR44" s="131">
        <f t="shared" si="12"/>
        <v>4.381161007667032E-4</v>
      </c>
      <c r="AS44" s="131">
        <f t="shared" si="13"/>
        <v>3.5049288061336256E-3</v>
      </c>
      <c r="AT44" s="131">
        <f t="shared" si="14"/>
        <v>0.24698795180722891</v>
      </c>
      <c r="AU44" s="131">
        <f t="shared" si="15"/>
        <v>0.30219058050383352</v>
      </c>
      <c r="AV44" s="131">
        <f t="shared" si="16"/>
        <v>0.24950711938663747</v>
      </c>
      <c r="AW44" s="131">
        <f t="shared" si="17"/>
        <v>0.14173055859802847</v>
      </c>
      <c r="AX44" s="131">
        <f t="shared" si="18"/>
        <v>5.5640744797371307E-2</v>
      </c>
      <c r="AY44" s="230"/>
    </row>
    <row r="45" spans="2:51" ht="13.5" customHeight="1">
      <c r="B45" s="228">
        <v>40</v>
      </c>
      <c r="C45" s="229" t="s">
        <v>47</v>
      </c>
      <c r="D45" s="231">
        <v>59</v>
      </c>
      <c r="E45" s="215">
        <v>3</v>
      </c>
      <c r="F45" s="216">
        <v>10</v>
      </c>
      <c r="G45" s="212">
        <v>12</v>
      </c>
      <c r="H45" s="169">
        <f t="shared" si="0"/>
        <v>0.20338983050847459</v>
      </c>
      <c r="I45" s="231">
        <v>152</v>
      </c>
      <c r="J45" s="215">
        <v>1</v>
      </c>
      <c r="K45" s="216">
        <v>22</v>
      </c>
      <c r="L45" s="212">
        <v>23</v>
      </c>
      <c r="M45" s="169">
        <f t="shared" si="1"/>
        <v>0.15131578947368421</v>
      </c>
      <c r="N45" s="231">
        <v>4509</v>
      </c>
      <c r="O45" s="215">
        <v>60</v>
      </c>
      <c r="P45" s="216">
        <v>474</v>
      </c>
      <c r="Q45" s="212">
        <v>513</v>
      </c>
      <c r="R45" s="169">
        <f t="shared" si="2"/>
        <v>0.11377245508982035</v>
      </c>
      <c r="S45" s="231">
        <v>3998</v>
      </c>
      <c r="T45" s="215">
        <v>54</v>
      </c>
      <c r="U45" s="216">
        <v>620</v>
      </c>
      <c r="V45" s="212">
        <v>647</v>
      </c>
      <c r="W45" s="169">
        <f t="shared" si="3"/>
        <v>0.16183091545772887</v>
      </c>
      <c r="X45" s="231">
        <v>2731</v>
      </c>
      <c r="Y45" s="215">
        <v>23</v>
      </c>
      <c r="Z45" s="216">
        <v>506</v>
      </c>
      <c r="AA45" s="212">
        <v>520</v>
      </c>
      <c r="AB45" s="125">
        <f t="shared" si="4"/>
        <v>0.19040644452581473</v>
      </c>
      <c r="AC45" s="308">
        <v>1279</v>
      </c>
      <c r="AD45" s="215">
        <v>1</v>
      </c>
      <c r="AE45" s="216">
        <v>309</v>
      </c>
      <c r="AF45" s="212">
        <v>309</v>
      </c>
      <c r="AG45" s="169">
        <f t="shared" si="5"/>
        <v>0.24159499609069585</v>
      </c>
      <c r="AH45" s="231">
        <v>433</v>
      </c>
      <c r="AI45" s="215">
        <v>1</v>
      </c>
      <c r="AJ45" s="216">
        <v>108</v>
      </c>
      <c r="AK45" s="212">
        <v>109</v>
      </c>
      <c r="AL45" s="169">
        <f t="shared" si="6"/>
        <v>0.25173210161662818</v>
      </c>
      <c r="AM45" s="231">
        <f t="shared" si="7"/>
        <v>13161</v>
      </c>
      <c r="AN45" s="215">
        <f t="shared" si="8"/>
        <v>143</v>
      </c>
      <c r="AO45" s="214">
        <f t="shared" si="9"/>
        <v>2049</v>
      </c>
      <c r="AP45" s="212">
        <f t="shared" si="10"/>
        <v>2133</v>
      </c>
      <c r="AQ45" s="169">
        <f t="shared" si="11"/>
        <v>0.16206975153863687</v>
      </c>
      <c r="AR45" s="131">
        <f t="shared" si="12"/>
        <v>5.6258790436005627E-3</v>
      </c>
      <c r="AS45" s="131">
        <f t="shared" si="13"/>
        <v>1.0782934833567745E-2</v>
      </c>
      <c r="AT45" s="131">
        <f t="shared" si="14"/>
        <v>0.24050632911392406</v>
      </c>
      <c r="AU45" s="131">
        <f t="shared" si="15"/>
        <v>0.30332864510079699</v>
      </c>
      <c r="AV45" s="131">
        <f t="shared" si="16"/>
        <v>0.24378809188935771</v>
      </c>
      <c r="AW45" s="131">
        <f t="shared" si="17"/>
        <v>0.14486638537271448</v>
      </c>
      <c r="AX45" s="131">
        <f t="shared" si="18"/>
        <v>5.1101734646038441E-2</v>
      </c>
      <c r="AY45" s="230"/>
    </row>
    <row r="46" spans="2:51" ht="13.5" customHeight="1">
      <c r="B46" s="228">
        <v>41</v>
      </c>
      <c r="C46" s="229" t="s">
        <v>14</v>
      </c>
      <c r="D46" s="231">
        <v>26</v>
      </c>
      <c r="E46" s="215">
        <v>2</v>
      </c>
      <c r="F46" s="216">
        <v>4</v>
      </c>
      <c r="G46" s="212">
        <v>4</v>
      </c>
      <c r="H46" s="169">
        <f t="shared" si="0"/>
        <v>0.15384615384615385</v>
      </c>
      <c r="I46" s="231">
        <v>109</v>
      </c>
      <c r="J46" s="215">
        <v>4</v>
      </c>
      <c r="K46" s="216">
        <v>28</v>
      </c>
      <c r="L46" s="212">
        <v>30</v>
      </c>
      <c r="M46" s="169">
        <f t="shared" si="1"/>
        <v>0.27522935779816515</v>
      </c>
      <c r="N46" s="231">
        <v>8241</v>
      </c>
      <c r="O46" s="215">
        <v>119</v>
      </c>
      <c r="P46" s="216">
        <v>884</v>
      </c>
      <c r="Q46" s="212">
        <v>948</v>
      </c>
      <c r="R46" s="169">
        <f t="shared" si="2"/>
        <v>0.11503458318165272</v>
      </c>
      <c r="S46" s="231">
        <v>8013</v>
      </c>
      <c r="T46" s="215">
        <v>82</v>
      </c>
      <c r="U46" s="216">
        <v>1115</v>
      </c>
      <c r="V46" s="212">
        <v>1158</v>
      </c>
      <c r="W46" s="169">
        <f t="shared" si="3"/>
        <v>0.14451516286035193</v>
      </c>
      <c r="X46" s="231">
        <v>4935</v>
      </c>
      <c r="Y46" s="215">
        <v>32</v>
      </c>
      <c r="Z46" s="216">
        <v>851</v>
      </c>
      <c r="AA46" s="212">
        <v>868</v>
      </c>
      <c r="AB46" s="125">
        <f t="shared" si="4"/>
        <v>0.17588652482269504</v>
      </c>
      <c r="AC46" s="308">
        <v>2074</v>
      </c>
      <c r="AD46" s="215">
        <v>8</v>
      </c>
      <c r="AE46" s="216">
        <v>433</v>
      </c>
      <c r="AF46" s="212">
        <v>441</v>
      </c>
      <c r="AG46" s="169">
        <f t="shared" si="5"/>
        <v>0.21263259402121504</v>
      </c>
      <c r="AH46" s="231">
        <v>808</v>
      </c>
      <c r="AI46" s="215">
        <v>2</v>
      </c>
      <c r="AJ46" s="216">
        <v>165</v>
      </c>
      <c r="AK46" s="212">
        <v>167</v>
      </c>
      <c r="AL46" s="169">
        <f t="shared" si="6"/>
        <v>0.20668316831683167</v>
      </c>
      <c r="AM46" s="231">
        <f t="shared" si="7"/>
        <v>24206</v>
      </c>
      <c r="AN46" s="215">
        <f t="shared" si="8"/>
        <v>249</v>
      </c>
      <c r="AO46" s="214">
        <f t="shared" si="9"/>
        <v>3480</v>
      </c>
      <c r="AP46" s="212">
        <f t="shared" si="10"/>
        <v>3616</v>
      </c>
      <c r="AQ46" s="169">
        <f t="shared" si="11"/>
        <v>0.14938445013632984</v>
      </c>
      <c r="AR46" s="131">
        <f t="shared" si="12"/>
        <v>1.1061946902654867E-3</v>
      </c>
      <c r="AS46" s="131">
        <f t="shared" si="13"/>
        <v>8.2964601769911512E-3</v>
      </c>
      <c r="AT46" s="131">
        <f t="shared" si="14"/>
        <v>0.26216814159292035</v>
      </c>
      <c r="AU46" s="131">
        <f t="shared" si="15"/>
        <v>0.32024336283185839</v>
      </c>
      <c r="AV46" s="131">
        <f t="shared" si="16"/>
        <v>0.24004424778761063</v>
      </c>
      <c r="AW46" s="131">
        <f t="shared" si="17"/>
        <v>0.12195796460176991</v>
      </c>
      <c r="AX46" s="131">
        <f t="shared" si="18"/>
        <v>4.6183628318584073E-2</v>
      </c>
      <c r="AY46" s="230"/>
    </row>
    <row r="47" spans="2:51" ht="13.5" customHeight="1">
      <c r="B47" s="228">
        <v>42</v>
      </c>
      <c r="C47" s="229" t="s">
        <v>15</v>
      </c>
      <c r="D47" s="231">
        <v>103</v>
      </c>
      <c r="E47" s="215">
        <v>2</v>
      </c>
      <c r="F47" s="216">
        <v>28</v>
      </c>
      <c r="G47" s="212">
        <v>29</v>
      </c>
      <c r="H47" s="169">
        <f t="shared" si="0"/>
        <v>0.28155339805825241</v>
      </c>
      <c r="I47" s="231">
        <v>397</v>
      </c>
      <c r="J47" s="215">
        <v>14</v>
      </c>
      <c r="K47" s="216">
        <v>82</v>
      </c>
      <c r="L47" s="212">
        <v>91</v>
      </c>
      <c r="M47" s="169">
        <f t="shared" si="1"/>
        <v>0.22921914357682618</v>
      </c>
      <c r="N47" s="231">
        <v>23820</v>
      </c>
      <c r="O47" s="215">
        <v>286</v>
      </c>
      <c r="P47" s="216">
        <v>2274</v>
      </c>
      <c r="Q47" s="212">
        <v>2434</v>
      </c>
      <c r="R47" s="169">
        <f t="shared" si="2"/>
        <v>0.10218303946263645</v>
      </c>
      <c r="S47" s="231">
        <v>19563</v>
      </c>
      <c r="T47" s="215">
        <v>234</v>
      </c>
      <c r="U47" s="216">
        <v>2731</v>
      </c>
      <c r="V47" s="212">
        <v>2855</v>
      </c>
      <c r="W47" s="169">
        <f t="shared" si="3"/>
        <v>0.14593876194857638</v>
      </c>
      <c r="X47" s="231">
        <v>11800</v>
      </c>
      <c r="Y47" s="215">
        <v>95</v>
      </c>
      <c r="Z47" s="216">
        <v>2267</v>
      </c>
      <c r="AA47" s="212">
        <v>2324</v>
      </c>
      <c r="AB47" s="125">
        <f t="shared" si="4"/>
        <v>0.19694915254237289</v>
      </c>
      <c r="AC47" s="308">
        <v>5504</v>
      </c>
      <c r="AD47" s="215">
        <v>9</v>
      </c>
      <c r="AE47" s="216">
        <v>1160</v>
      </c>
      <c r="AF47" s="212">
        <v>1166</v>
      </c>
      <c r="AG47" s="169">
        <f t="shared" si="5"/>
        <v>0.21184593023255813</v>
      </c>
      <c r="AH47" s="231">
        <v>2084</v>
      </c>
      <c r="AI47" s="215">
        <v>2</v>
      </c>
      <c r="AJ47" s="216">
        <v>470</v>
      </c>
      <c r="AK47" s="212">
        <v>472</v>
      </c>
      <c r="AL47" s="169">
        <f t="shared" si="6"/>
        <v>0.22648752399232247</v>
      </c>
      <c r="AM47" s="231">
        <f t="shared" si="7"/>
        <v>63271</v>
      </c>
      <c r="AN47" s="215">
        <f t="shared" si="8"/>
        <v>642</v>
      </c>
      <c r="AO47" s="214">
        <f t="shared" si="9"/>
        <v>9012</v>
      </c>
      <c r="AP47" s="212">
        <f t="shared" si="10"/>
        <v>9371</v>
      </c>
      <c r="AQ47" s="169">
        <f t="shared" si="11"/>
        <v>0.14810892826097263</v>
      </c>
      <c r="AR47" s="131">
        <f t="shared" si="12"/>
        <v>3.0946537189200725E-3</v>
      </c>
      <c r="AS47" s="131">
        <f t="shared" si="13"/>
        <v>9.7108099455767791E-3</v>
      </c>
      <c r="AT47" s="131">
        <f t="shared" si="14"/>
        <v>0.25973748799487784</v>
      </c>
      <c r="AU47" s="131">
        <f t="shared" si="15"/>
        <v>0.30466332301782095</v>
      </c>
      <c r="AV47" s="131">
        <f t="shared" si="16"/>
        <v>0.24799914630242237</v>
      </c>
      <c r="AW47" s="131">
        <f t="shared" si="17"/>
        <v>0.12442642194002775</v>
      </c>
      <c r="AX47" s="131">
        <f t="shared" si="18"/>
        <v>5.0368157080354282E-2</v>
      </c>
      <c r="AY47" s="230"/>
    </row>
    <row r="48" spans="2:51" ht="13.5" customHeight="1">
      <c r="B48" s="228">
        <v>43</v>
      </c>
      <c r="C48" s="229" t="s">
        <v>10</v>
      </c>
      <c r="D48" s="231">
        <v>48</v>
      </c>
      <c r="E48" s="215">
        <v>1</v>
      </c>
      <c r="F48" s="216">
        <v>9</v>
      </c>
      <c r="G48" s="212">
        <v>9</v>
      </c>
      <c r="H48" s="169">
        <f t="shared" si="0"/>
        <v>0.1875</v>
      </c>
      <c r="I48" s="231">
        <v>241</v>
      </c>
      <c r="J48" s="215">
        <v>3</v>
      </c>
      <c r="K48" s="216">
        <v>43</v>
      </c>
      <c r="L48" s="212">
        <v>44</v>
      </c>
      <c r="M48" s="169">
        <f t="shared" si="1"/>
        <v>0.18257261410788381</v>
      </c>
      <c r="N48" s="231">
        <v>14354</v>
      </c>
      <c r="O48" s="215">
        <v>169</v>
      </c>
      <c r="P48" s="216">
        <v>1414</v>
      </c>
      <c r="Q48" s="212">
        <v>1508</v>
      </c>
      <c r="R48" s="169">
        <f t="shared" si="2"/>
        <v>0.10505782360317681</v>
      </c>
      <c r="S48" s="231">
        <v>11889</v>
      </c>
      <c r="T48" s="215">
        <v>128</v>
      </c>
      <c r="U48" s="216">
        <v>1735</v>
      </c>
      <c r="V48" s="212">
        <v>1799</v>
      </c>
      <c r="W48" s="169">
        <f t="shared" si="3"/>
        <v>0.15131634283791739</v>
      </c>
      <c r="X48" s="231">
        <v>7372</v>
      </c>
      <c r="Y48" s="215">
        <v>52</v>
      </c>
      <c r="Z48" s="216">
        <v>1456</v>
      </c>
      <c r="AA48" s="212">
        <v>1488</v>
      </c>
      <c r="AB48" s="125">
        <f t="shared" si="4"/>
        <v>0.20184481823114486</v>
      </c>
      <c r="AC48" s="308">
        <v>3533</v>
      </c>
      <c r="AD48" s="215">
        <v>14</v>
      </c>
      <c r="AE48" s="216">
        <v>885</v>
      </c>
      <c r="AF48" s="212">
        <v>893</v>
      </c>
      <c r="AG48" s="169">
        <f t="shared" si="5"/>
        <v>0.25275969431078404</v>
      </c>
      <c r="AH48" s="231">
        <v>1356</v>
      </c>
      <c r="AI48" s="215">
        <v>3</v>
      </c>
      <c r="AJ48" s="216">
        <v>394</v>
      </c>
      <c r="AK48" s="212">
        <v>394</v>
      </c>
      <c r="AL48" s="169">
        <f t="shared" si="6"/>
        <v>0.29056047197640117</v>
      </c>
      <c r="AM48" s="231">
        <f t="shared" si="7"/>
        <v>38793</v>
      </c>
      <c r="AN48" s="215">
        <f t="shared" si="8"/>
        <v>370</v>
      </c>
      <c r="AO48" s="214">
        <f t="shared" si="9"/>
        <v>5936</v>
      </c>
      <c r="AP48" s="212">
        <f t="shared" si="10"/>
        <v>6135</v>
      </c>
      <c r="AQ48" s="169">
        <f t="shared" si="11"/>
        <v>0.15814708839223571</v>
      </c>
      <c r="AR48" s="131">
        <f t="shared" si="12"/>
        <v>1.4669926650366749E-3</v>
      </c>
      <c r="AS48" s="131">
        <f t="shared" si="13"/>
        <v>7.171964140179299E-3</v>
      </c>
      <c r="AT48" s="131">
        <f t="shared" si="14"/>
        <v>0.24580277098614506</v>
      </c>
      <c r="AU48" s="131">
        <f t="shared" si="15"/>
        <v>0.29323553382233086</v>
      </c>
      <c r="AV48" s="131">
        <f t="shared" si="16"/>
        <v>0.24254278728606357</v>
      </c>
      <c r="AW48" s="131">
        <f t="shared" si="17"/>
        <v>0.14555827220863896</v>
      </c>
      <c r="AX48" s="131">
        <f t="shared" si="18"/>
        <v>6.4221678891605544E-2</v>
      </c>
      <c r="AY48" s="230"/>
    </row>
    <row r="49" spans="2:51" ht="13.5" customHeight="1">
      <c r="B49" s="228">
        <v>44</v>
      </c>
      <c r="C49" s="229" t="s">
        <v>22</v>
      </c>
      <c r="D49" s="231">
        <v>25</v>
      </c>
      <c r="E49" s="215">
        <v>1</v>
      </c>
      <c r="F49" s="216">
        <v>7</v>
      </c>
      <c r="G49" s="212">
        <v>7</v>
      </c>
      <c r="H49" s="169">
        <f t="shared" si="0"/>
        <v>0.28000000000000003</v>
      </c>
      <c r="I49" s="231">
        <v>113</v>
      </c>
      <c r="J49" s="215">
        <v>5</v>
      </c>
      <c r="K49" s="216">
        <v>24</v>
      </c>
      <c r="L49" s="212">
        <v>27</v>
      </c>
      <c r="M49" s="169">
        <f t="shared" si="1"/>
        <v>0.23893805309734514</v>
      </c>
      <c r="N49" s="231">
        <v>15415</v>
      </c>
      <c r="O49" s="215">
        <v>173</v>
      </c>
      <c r="P49" s="216">
        <v>1506</v>
      </c>
      <c r="Q49" s="212">
        <v>1611</v>
      </c>
      <c r="R49" s="169">
        <f t="shared" si="2"/>
        <v>0.10450859552384041</v>
      </c>
      <c r="S49" s="231">
        <v>13696</v>
      </c>
      <c r="T49" s="215">
        <v>152</v>
      </c>
      <c r="U49" s="216">
        <v>1887</v>
      </c>
      <c r="V49" s="212">
        <v>1975</v>
      </c>
      <c r="W49" s="169">
        <f t="shared" si="3"/>
        <v>0.14420268691588786</v>
      </c>
      <c r="X49" s="231">
        <v>8547</v>
      </c>
      <c r="Y49" s="215">
        <v>65</v>
      </c>
      <c r="Z49" s="216">
        <v>1443</v>
      </c>
      <c r="AA49" s="212">
        <v>1482</v>
      </c>
      <c r="AB49" s="125">
        <f t="shared" si="4"/>
        <v>0.1733941733941734</v>
      </c>
      <c r="AC49" s="308">
        <v>3706</v>
      </c>
      <c r="AD49" s="215">
        <v>20</v>
      </c>
      <c r="AE49" s="216">
        <v>730</v>
      </c>
      <c r="AF49" s="212">
        <v>739</v>
      </c>
      <c r="AG49" s="169">
        <f t="shared" si="5"/>
        <v>0.19940636805180789</v>
      </c>
      <c r="AH49" s="231">
        <v>1396</v>
      </c>
      <c r="AI49" s="215">
        <v>3</v>
      </c>
      <c r="AJ49" s="216">
        <v>269</v>
      </c>
      <c r="AK49" s="212">
        <v>272</v>
      </c>
      <c r="AL49" s="169">
        <f t="shared" si="6"/>
        <v>0.19484240687679083</v>
      </c>
      <c r="AM49" s="231">
        <f t="shared" si="7"/>
        <v>42898</v>
      </c>
      <c r="AN49" s="215">
        <f t="shared" si="8"/>
        <v>419</v>
      </c>
      <c r="AO49" s="214">
        <f t="shared" si="9"/>
        <v>5866</v>
      </c>
      <c r="AP49" s="212">
        <f t="shared" si="10"/>
        <v>6113</v>
      </c>
      <c r="AQ49" s="169">
        <f t="shared" si="11"/>
        <v>0.14250081588885263</v>
      </c>
      <c r="AR49" s="131">
        <f t="shared" si="12"/>
        <v>1.1451006052674627E-3</v>
      </c>
      <c r="AS49" s="131">
        <f t="shared" si="13"/>
        <v>4.4168166203173561E-3</v>
      </c>
      <c r="AT49" s="131">
        <f t="shared" si="14"/>
        <v>0.26353672501226894</v>
      </c>
      <c r="AU49" s="131">
        <f t="shared" si="15"/>
        <v>0.32308195648617699</v>
      </c>
      <c r="AV49" s="131">
        <f t="shared" si="16"/>
        <v>0.24243415671519711</v>
      </c>
      <c r="AW49" s="131">
        <f t="shared" si="17"/>
        <v>0.12088990675609357</v>
      </c>
      <c r="AX49" s="131">
        <f t="shared" si="18"/>
        <v>4.4495337804678556E-2</v>
      </c>
      <c r="AY49" s="230"/>
    </row>
    <row r="50" spans="2:51" ht="13.5" customHeight="1">
      <c r="B50" s="228">
        <v>45</v>
      </c>
      <c r="C50" s="229" t="s">
        <v>48</v>
      </c>
      <c r="D50" s="231">
        <v>69</v>
      </c>
      <c r="E50" s="215">
        <v>3</v>
      </c>
      <c r="F50" s="216">
        <v>9</v>
      </c>
      <c r="G50" s="212">
        <v>12</v>
      </c>
      <c r="H50" s="169">
        <f t="shared" si="0"/>
        <v>0.17391304347826086</v>
      </c>
      <c r="I50" s="231">
        <v>182</v>
      </c>
      <c r="J50" s="215">
        <v>4</v>
      </c>
      <c r="K50" s="216">
        <v>43</v>
      </c>
      <c r="L50" s="212">
        <v>45</v>
      </c>
      <c r="M50" s="169">
        <f t="shared" si="1"/>
        <v>0.24725274725274726</v>
      </c>
      <c r="N50" s="231">
        <v>5086</v>
      </c>
      <c r="O50" s="215">
        <v>36</v>
      </c>
      <c r="P50" s="216">
        <v>526</v>
      </c>
      <c r="Q50" s="212">
        <v>551</v>
      </c>
      <c r="R50" s="169">
        <f t="shared" si="2"/>
        <v>0.10833661030279197</v>
      </c>
      <c r="S50" s="231">
        <v>4629</v>
      </c>
      <c r="T50" s="215">
        <v>44</v>
      </c>
      <c r="U50" s="216">
        <v>680</v>
      </c>
      <c r="V50" s="212">
        <v>705</v>
      </c>
      <c r="W50" s="169">
        <f t="shared" si="3"/>
        <v>0.15230071289695399</v>
      </c>
      <c r="X50" s="231">
        <v>3030</v>
      </c>
      <c r="Y50" s="215">
        <v>19</v>
      </c>
      <c r="Z50" s="216">
        <v>557</v>
      </c>
      <c r="AA50" s="212">
        <v>568</v>
      </c>
      <c r="AB50" s="125">
        <f t="shared" si="4"/>
        <v>0.18745874587458747</v>
      </c>
      <c r="AC50" s="308">
        <v>1437</v>
      </c>
      <c r="AD50" s="215">
        <v>5</v>
      </c>
      <c r="AE50" s="216">
        <v>304</v>
      </c>
      <c r="AF50" s="212">
        <v>307</v>
      </c>
      <c r="AG50" s="169">
        <f t="shared" si="5"/>
        <v>0.21363952679192763</v>
      </c>
      <c r="AH50" s="231">
        <v>487</v>
      </c>
      <c r="AI50" s="215">
        <v>1</v>
      </c>
      <c r="AJ50" s="216">
        <v>126</v>
      </c>
      <c r="AK50" s="212">
        <v>126</v>
      </c>
      <c r="AL50" s="169">
        <f t="shared" si="6"/>
        <v>0.25872689938398358</v>
      </c>
      <c r="AM50" s="231">
        <f t="shared" si="7"/>
        <v>14920</v>
      </c>
      <c r="AN50" s="215">
        <f t="shared" si="8"/>
        <v>112</v>
      </c>
      <c r="AO50" s="214">
        <f t="shared" si="9"/>
        <v>2245</v>
      </c>
      <c r="AP50" s="212">
        <f t="shared" si="10"/>
        <v>2314</v>
      </c>
      <c r="AQ50" s="169">
        <f t="shared" si="11"/>
        <v>0.15509383378016087</v>
      </c>
      <c r="AR50" s="131">
        <f t="shared" si="12"/>
        <v>5.1858254105445114E-3</v>
      </c>
      <c r="AS50" s="131">
        <f t="shared" si="13"/>
        <v>1.9446845289541919E-2</v>
      </c>
      <c r="AT50" s="131">
        <f t="shared" si="14"/>
        <v>0.23811581676750215</v>
      </c>
      <c r="AU50" s="131">
        <f t="shared" si="15"/>
        <v>0.30466724286949004</v>
      </c>
      <c r="AV50" s="131">
        <f t="shared" si="16"/>
        <v>0.24546240276577355</v>
      </c>
      <c r="AW50" s="131">
        <f t="shared" si="17"/>
        <v>0.13267070008643042</v>
      </c>
      <c r="AX50" s="131">
        <f t="shared" si="18"/>
        <v>5.445116681071737E-2</v>
      </c>
      <c r="AY50" s="230"/>
    </row>
    <row r="51" spans="2:51" ht="13.5" customHeight="1">
      <c r="B51" s="228">
        <v>46</v>
      </c>
      <c r="C51" s="229" t="s">
        <v>26</v>
      </c>
      <c r="D51" s="231">
        <v>39</v>
      </c>
      <c r="E51" s="215">
        <v>0</v>
      </c>
      <c r="F51" s="216">
        <v>10</v>
      </c>
      <c r="G51" s="212">
        <v>10</v>
      </c>
      <c r="H51" s="169">
        <f t="shared" si="0"/>
        <v>0.25641025641025639</v>
      </c>
      <c r="I51" s="231">
        <v>193</v>
      </c>
      <c r="J51" s="215">
        <v>7</v>
      </c>
      <c r="K51" s="216">
        <v>47</v>
      </c>
      <c r="L51" s="212">
        <v>51</v>
      </c>
      <c r="M51" s="169">
        <f t="shared" si="1"/>
        <v>0.26424870466321243</v>
      </c>
      <c r="N51" s="231">
        <v>6641</v>
      </c>
      <c r="O51" s="215">
        <v>82</v>
      </c>
      <c r="P51" s="216">
        <v>697</v>
      </c>
      <c r="Q51" s="212">
        <v>745</v>
      </c>
      <c r="R51" s="169">
        <f t="shared" si="2"/>
        <v>0.11218190031621744</v>
      </c>
      <c r="S51" s="231">
        <v>5756</v>
      </c>
      <c r="T51" s="215">
        <v>55</v>
      </c>
      <c r="U51" s="216">
        <v>812</v>
      </c>
      <c r="V51" s="212">
        <v>836</v>
      </c>
      <c r="W51" s="169">
        <f t="shared" si="3"/>
        <v>0.14523974982626825</v>
      </c>
      <c r="X51" s="231">
        <v>3822</v>
      </c>
      <c r="Y51" s="215">
        <v>39</v>
      </c>
      <c r="Z51" s="216">
        <v>682</v>
      </c>
      <c r="AA51" s="212">
        <v>702</v>
      </c>
      <c r="AB51" s="125">
        <f t="shared" si="4"/>
        <v>0.18367346938775511</v>
      </c>
      <c r="AC51" s="308">
        <v>1856</v>
      </c>
      <c r="AD51" s="215">
        <v>3</v>
      </c>
      <c r="AE51" s="216">
        <v>380</v>
      </c>
      <c r="AF51" s="212">
        <v>381</v>
      </c>
      <c r="AG51" s="169">
        <f t="shared" si="5"/>
        <v>0.20528017241379309</v>
      </c>
      <c r="AH51" s="231">
        <v>759</v>
      </c>
      <c r="AI51" s="215">
        <v>3</v>
      </c>
      <c r="AJ51" s="216">
        <v>172</v>
      </c>
      <c r="AK51" s="212">
        <v>174</v>
      </c>
      <c r="AL51" s="169">
        <f t="shared" si="6"/>
        <v>0.22924901185770752</v>
      </c>
      <c r="AM51" s="231">
        <f t="shared" si="7"/>
        <v>19066</v>
      </c>
      <c r="AN51" s="215">
        <f t="shared" si="8"/>
        <v>189</v>
      </c>
      <c r="AO51" s="214">
        <f t="shared" si="9"/>
        <v>2800</v>
      </c>
      <c r="AP51" s="212">
        <f t="shared" si="10"/>
        <v>2899</v>
      </c>
      <c r="AQ51" s="169">
        <f t="shared" si="11"/>
        <v>0.15205077100597922</v>
      </c>
      <c r="AR51" s="131">
        <f t="shared" si="12"/>
        <v>3.4494653328734047E-3</v>
      </c>
      <c r="AS51" s="131">
        <f t="shared" si="13"/>
        <v>1.7592273197654364E-2</v>
      </c>
      <c r="AT51" s="131">
        <f t="shared" si="14"/>
        <v>0.25698516729906862</v>
      </c>
      <c r="AU51" s="131">
        <f t="shared" si="15"/>
        <v>0.28837530182821663</v>
      </c>
      <c r="AV51" s="131">
        <f t="shared" si="16"/>
        <v>0.24215246636771301</v>
      </c>
      <c r="AW51" s="131">
        <f t="shared" si="17"/>
        <v>0.13142462918247672</v>
      </c>
      <c r="AX51" s="131">
        <f t="shared" si="18"/>
        <v>6.0020696791997237E-2</v>
      </c>
      <c r="AY51" s="230"/>
    </row>
    <row r="52" spans="2:51" ht="13.5" customHeight="1">
      <c r="B52" s="228">
        <v>47</v>
      </c>
      <c r="C52" s="229" t="s">
        <v>16</v>
      </c>
      <c r="D52" s="231">
        <v>39</v>
      </c>
      <c r="E52" s="215">
        <v>3</v>
      </c>
      <c r="F52" s="216">
        <v>3</v>
      </c>
      <c r="G52" s="212">
        <v>5</v>
      </c>
      <c r="H52" s="169">
        <f t="shared" si="0"/>
        <v>0.12820512820512819</v>
      </c>
      <c r="I52" s="231">
        <v>205</v>
      </c>
      <c r="J52" s="215">
        <v>6</v>
      </c>
      <c r="K52" s="216">
        <v>41</v>
      </c>
      <c r="L52" s="212">
        <v>44</v>
      </c>
      <c r="M52" s="169">
        <f t="shared" si="1"/>
        <v>0.21463414634146341</v>
      </c>
      <c r="N52" s="231">
        <v>14737</v>
      </c>
      <c r="O52" s="215">
        <v>181</v>
      </c>
      <c r="P52" s="216">
        <v>1508</v>
      </c>
      <c r="Q52" s="212">
        <v>1611</v>
      </c>
      <c r="R52" s="169">
        <f t="shared" si="2"/>
        <v>0.10931668589265114</v>
      </c>
      <c r="S52" s="231">
        <v>12457</v>
      </c>
      <c r="T52" s="215">
        <v>144</v>
      </c>
      <c r="U52" s="216">
        <v>1824</v>
      </c>
      <c r="V52" s="212">
        <v>1907</v>
      </c>
      <c r="W52" s="169">
        <f t="shared" si="3"/>
        <v>0.15308661796580236</v>
      </c>
      <c r="X52" s="231">
        <v>7205</v>
      </c>
      <c r="Y52" s="215">
        <v>52</v>
      </c>
      <c r="Z52" s="216">
        <v>1302</v>
      </c>
      <c r="AA52" s="212">
        <v>1333</v>
      </c>
      <c r="AB52" s="125">
        <f t="shared" si="4"/>
        <v>0.18501040943789035</v>
      </c>
      <c r="AC52" s="308">
        <v>2993</v>
      </c>
      <c r="AD52" s="215">
        <v>10</v>
      </c>
      <c r="AE52" s="216">
        <v>694</v>
      </c>
      <c r="AF52" s="212">
        <v>700</v>
      </c>
      <c r="AG52" s="169">
        <f t="shared" si="5"/>
        <v>0.23387905111927831</v>
      </c>
      <c r="AH52" s="231">
        <v>1039</v>
      </c>
      <c r="AI52" s="215">
        <v>2</v>
      </c>
      <c r="AJ52" s="216">
        <v>265</v>
      </c>
      <c r="AK52" s="212">
        <v>266</v>
      </c>
      <c r="AL52" s="169">
        <f t="shared" si="6"/>
        <v>0.25601539942252166</v>
      </c>
      <c r="AM52" s="231">
        <f t="shared" si="7"/>
        <v>38675</v>
      </c>
      <c r="AN52" s="215">
        <f t="shared" si="8"/>
        <v>398</v>
      </c>
      <c r="AO52" s="214">
        <f t="shared" si="9"/>
        <v>5637</v>
      </c>
      <c r="AP52" s="212">
        <f t="shared" si="10"/>
        <v>5866</v>
      </c>
      <c r="AQ52" s="169">
        <f t="shared" si="11"/>
        <v>0.15167420814479637</v>
      </c>
      <c r="AR52" s="131">
        <f t="shared" si="12"/>
        <v>8.5236958745311963E-4</v>
      </c>
      <c r="AS52" s="131">
        <f t="shared" si="13"/>
        <v>7.5008523695874532E-3</v>
      </c>
      <c r="AT52" s="131">
        <f t="shared" si="14"/>
        <v>0.27463348107739516</v>
      </c>
      <c r="AU52" s="131">
        <f t="shared" si="15"/>
        <v>0.32509376065461987</v>
      </c>
      <c r="AV52" s="131">
        <f t="shared" si="16"/>
        <v>0.2272417320150017</v>
      </c>
      <c r="AW52" s="131">
        <f t="shared" si="17"/>
        <v>0.11933174224343675</v>
      </c>
      <c r="AX52" s="131">
        <f t="shared" si="18"/>
        <v>4.5346062052505964E-2</v>
      </c>
      <c r="AY52" s="230"/>
    </row>
    <row r="53" spans="2:51" ht="13.5" customHeight="1">
      <c r="B53" s="228">
        <v>48</v>
      </c>
      <c r="C53" s="229" t="s">
        <v>27</v>
      </c>
      <c r="D53" s="231">
        <v>15</v>
      </c>
      <c r="E53" s="215">
        <v>1</v>
      </c>
      <c r="F53" s="216">
        <v>0</v>
      </c>
      <c r="G53" s="212">
        <v>1</v>
      </c>
      <c r="H53" s="169">
        <f t="shared" si="0"/>
        <v>6.6666666666666666E-2</v>
      </c>
      <c r="I53" s="231">
        <v>98</v>
      </c>
      <c r="J53" s="215">
        <v>2</v>
      </c>
      <c r="K53" s="216">
        <v>12</v>
      </c>
      <c r="L53" s="212">
        <v>14</v>
      </c>
      <c r="M53" s="169">
        <f t="shared" si="1"/>
        <v>0.14285714285714285</v>
      </c>
      <c r="N53" s="231">
        <v>7622</v>
      </c>
      <c r="O53" s="215">
        <v>126</v>
      </c>
      <c r="P53" s="216">
        <v>690</v>
      </c>
      <c r="Q53" s="212">
        <v>774</v>
      </c>
      <c r="R53" s="169">
        <f t="shared" si="2"/>
        <v>0.10154815009183941</v>
      </c>
      <c r="S53" s="231">
        <v>6235</v>
      </c>
      <c r="T53" s="215">
        <v>92</v>
      </c>
      <c r="U53" s="216">
        <v>807</v>
      </c>
      <c r="V53" s="212">
        <v>864</v>
      </c>
      <c r="W53" s="169">
        <f t="shared" si="3"/>
        <v>0.13857257417802726</v>
      </c>
      <c r="X53" s="231">
        <v>3938</v>
      </c>
      <c r="Y53" s="215">
        <v>45</v>
      </c>
      <c r="Z53" s="216">
        <v>727</v>
      </c>
      <c r="AA53" s="212">
        <v>755</v>
      </c>
      <c r="AB53" s="125">
        <f t="shared" si="4"/>
        <v>0.19172168613509397</v>
      </c>
      <c r="AC53" s="308">
        <v>2061</v>
      </c>
      <c r="AD53" s="215">
        <v>9</v>
      </c>
      <c r="AE53" s="216">
        <v>488</v>
      </c>
      <c r="AF53" s="212">
        <v>492</v>
      </c>
      <c r="AG53" s="169">
        <f t="shared" si="5"/>
        <v>0.23871906841339155</v>
      </c>
      <c r="AH53" s="231">
        <v>790</v>
      </c>
      <c r="AI53" s="215">
        <v>0</v>
      </c>
      <c r="AJ53" s="216">
        <v>222</v>
      </c>
      <c r="AK53" s="212">
        <v>222</v>
      </c>
      <c r="AL53" s="169">
        <f t="shared" si="6"/>
        <v>0.2810126582278481</v>
      </c>
      <c r="AM53" s="231">
        <f t="shared" si="7"/>
        <v>20759</v>
      </c>
      <c r="AN53" s="215">
        <f t="shared" si="8"/>
        <v>275</v>
      </c>
      <c r="AO53" s="214">
        <f t="shared" si="9"/>
        <v>2946</v>
      </c>
      <c r="AP53" s="212">
        <f t="shared" si="10"/>
        <v>3122</v>
      </c>
      <c r="AQ53" s="169">
        <f t="shared" si="11"/>
        <v>0.15039260079965316</v>
      </c>
      <c r="AR53" s="131">
        <f t="shared" si="12"/>
        <v>3.2030749519538755E-4</v>
      </c>
      <c r="AS53" s="131">
        <f t="shared" si="13"/>
        <v>4.4843049327354259E-3</v>
      </c>
      <c r="AT53" s="131">
        <f t="shared" si="14"/>
        <v>0.24791800128122998</v>
      </c>
      <c r="AU53" s="131">
        <f t="shared" si="15"/>
        <v>0.27674567584881488</v>
      </c>
      <c r="AV53" s="131">
        <f t="shared" si="16"/>
        <v>0.24183215887251761</v>
      </c>
      <c r="AW53" s="131">
        <f t="shared" si="17"/>
        <v>0.15759128763613067</v>
      </c>
      <c r="AX53" s="131">
        <f t="shared" si="18"/>
        <v>7.1108263933376034E-2</v>
      </c>
      <c r="AY53" s="230"/>
    </row>
    <row r="54" spans="2:51" ht="13.5" customHeight="1">
      <c r="B54" s="228">
        <v>49</v>
      </c>
      <c r="C54" s="229" t="s">
        <v>28</v>
      </c>
      <c r="D54" s="231">
        <v>10</v>
      </c>
      <c r="E54" s="215">
        <v>0</v>
      </c>
      <c r="F54" s="216">
        <v>1</v>
      </c>
      <c r="G54" s="212">
        <v>1</v>
      </c>
      <c r="H54" s="169">
        <f t="shared" si="0"/>
        <v>0.1</v>
      </c>
      <c r="I54" s="231">
        <v>52</v>
      </c>
      <c r="J54" s="215">
        <v>1</v>
      </c>
      <c r="K54" s="216">
        <v>15</v>
      </c>
      <c r="L54" s="212">
        <v>15</v>
      </c>
      <c r="M54" s="169">
        <f t="shared" si="1"/>
        <v>0.28846153846153844</v>
      </c>
      <c r="N54" s="231">
        <v>7507</v>
      </c>
      <c r="O54" s="215">
        <v>84</v>
      </c>
      <c r="P54" s="216">
        <v>765</v>
      </c>
      <c r="Q54" s="212">
        <v>812</v>
      </c>
      <c r="R54" s="169">
        <f t="shared" si="2"/>
        <v>0.10816571200213135</v>
      </c>
      <c r="S54" s="231">
        <v>6966</v>
      </c>
      <c r="T54" s="215">
        <v>76</v>
      </c>
      <c r="U54" s="216">
        <v>989</v>
      </c>
      <c r="V54" s="212">
        <v>1026</v>
      </c>
      <c r="W54" s="169">
        <f t="shared" si="3"/>
        <v>0.14728682170542637</v>
      </c>
      <c r="X54" s="231">
        <v>4016</v>
      </c>
      <c r="Y54" s="215">
        <v>25</v>
      </c>
      <c r="Z54" s="216">
        <v>669</v>
      </c>
      <c r="AA54" s="212">
        <v>684</v>
      </c>
      <c r="AB54" s="125">
        <f t="shared" si="4"/>
        <v>0.17031872509960158</v>
      </c>
      <c r="AC54" s="308">
        <v>1771</v>
      </c>
      <c r="AD54" s="215">
        <v>3</v>
      </c>
      <c r="AE54" s="216">
        <v>330</v>
      </c>
      <c r="AF54" s="212">
        <v>333</v>
      </c>
      <c r="AG54" s="169">
        <f t="shared" si="5"/>
        <v>0.18802936194240541</v>
      </c>
      <c r="AH54" s="231">
        <v>636</v>
      </c>
      <c r="AI54" s="215">
        <v>1</v>
      </c>
      <c r="AJ54" s="216">
        <v>129</v>
      </c>
      <c r="AK54" s="212">
        <v>129</v>
      </c>
      <c r="AL54" s="169">
        <f t="shared" si="6"/>
        <v>0.20283018867924529</v>
      </c>
      <c r="AM54" s="231">
        <f t="shared" si="7"/>
        <v>20958</v>
      </c>
      <c r="AN54" s="215">
        <f t="shared" si="8"/>
        <v>190</v>
      </c>
      <c r="AO54" s="214">
        <f t="shared" si="9"/>
        <v>2898</v>
      </c>
      <c r="AP54" s="212">
        <f t="shared" si="10"/>
        <v>3000</v>
      </c>
      <c r="AQ54" s="169">
        <f t="shared" si="11"/>
        <v>0.14314342971657601</v>
      </c>
      <c r="AR54" s="131">
        <f t="shared" si="12"/>
        <v>3.3333333333333332E-4</v>
      </c>
      <c r="AS54" s="131">
        <f t="shared" si="13"/>
        <v>5.0000000000000001E-3</v>
      </c>
      <c r="AT54" s="131">
        <f t="shared" si="14"/>
        <v>0.27066666666666667</v>
      </c>
      <c r="AU54" s="131">
        <f t="shared" si="15"/>
        <v>0.34200000000000003</v>
      </c>
      <c r="AV54" s="131">
        <f t="shared" si="16"/>
        <v>0.22800000000000001</v>
      </c>
      <c r="AW54" s="131">
        <f t="shared" si="17"/>
        <v>0.111</v>
      </c>
      <c r="AX54" s="131">
        <f t="shared" si="18"/>
        <v>4.2999999999999997E-2</v>
      </c>
      <c r="AY54" s="230"/>
    </row>
    <row r="55" spans="2:51" ht="13.5" customHeight="1">
      <c r="B55" s="228">
        <v>50</v>
      </c>
      <c r="C55" s="229" t="s">
        <v>17</v>
      </c>
      <c r="D55" s="231">
        <v>19</v>
      </c>
      <c r="E55" s="215">
        <v>0</v>
      </c>
      <c r="F55" s="216">
        <v>6</v>
      </c>
      <c r="G55" s="212">
        <v>6</v>
      </c>
      <c r="H55" s="169">
        <f t="shared" si="0"/>
        <v>0.31578947368421051</v>
      </c>
      <c r="I55" s="231">
        <v>144</v>
      </c>
      <c r="J55" s="215">
        <v>5</v>
      </c>
      <c r="K55" s="216">
        <v>31</v>
      </c>
      <c r="L55" s="212">
        <v>32</v>
      </c>
      <c r="M55" s="169">
        <f t="shared" si="1"/>
        <v>0.22222222222222221</v>
      </c>
      <c r="N55" s="231">
        <v>7033</v>
      </c>
      <c r="O55" s="215">
        <v>88</v>
      </c>
      <c r="P55" s="216">
        <v>725</v>
      </c>
      <c r="Q55" s="212">
        <v>774</v>
      </c>
      <c r="R55" s="169">
        <f t="shared" si="2"/>
        <v>0.11005260912839471</v>
      </c>
      <c r="S55" s="231">
        <v>6231</v>
      </c>
      <c r="T55" s="215">
        <v>76</v>
      </c>
      <c r="U55" s="216">
        <v>875</v>
      </c>
      <c r="V55" s="212">
        <v>927</v>
      </c>
      <c r="W55" s="169">
        <f t="shared" si="3"/>
        <v>0.14877226769378912</v>
      </c>
      <c r="X55" s="231">
        <v>3441</v>
      </c>
      <c r="Y55" s="215">
        <v>26</v>
      </c>
      <c r="Z55" s="216">
        <v>596</v>
      </c>
      <c r="AA55" s="212">
        <v>613</v>
      </c>
      <c r="AB55" s="125">
        <f t="shared" si="4"/>
        <v>0.17814588782330718</v>
      </c>
      <c r="AC55" s="308">
        <v>1443</v>
      </c>
      <c r="AD55" s="215">
        <v>3</v>
      </c>
      <c r="AE55" s="216">
        <v>290</v>
      </c>
      <c r="AF55" s="212">
        <v>291</v>
      </c>
      <c r="AG55" s="169">
        <f t="shared" si="5"/>
        <v>0.20166320166320167</v>
      </c>
      <c r="AH55" s="231">
        <v>474</v>
      </c>
      <c r="AI55" s="215">
        <v>0</v>
      </c>
      <c r="AJ55" s="216">
        <v>94</v>
      </c>
      <c r="AK55" s="212">
        <v>94</v>
      </c>
      <c r="AL55" s="169">
        <f t="shared" si="6"/>
        <v>0.19831223628691982</v>
      </c>
      <c r="AM55" s="231">
        <f t="shared" si="7"/>
        <v>18785</v>
      </c>
      <c r="AN55" s="215">
        <f t="shared" si="8"/>
        <v>198</v>
      </c>
      <c r="AO55" s="214">
        <f t="shared" si="9"/>
        <v>2617</v>
      </c>
      <c r="AP55" s="212">
        <f t="shared" si="10"/>
        <v>2737</v>
      </c>
      <c r="AQ55" s="169">
        <f t="shared" si="11"/>
        <v>0.14570135746606336</v>
      </c>
      <c r="AR55" s="131">
        <f t="shared" si="12"/>
        <v>2.1921812203142127E-3</v>
      </c>
      <c r="AS55" s="131">
        <f t="shared" si="13"/>
        <v>1.1691633175009134E-2</v>
      </c>
      <c r="AT55" s="131">
        <f t="shared" si="14"/>
        <v>0.28279137742053345</v>
      </c>
      <c r="AU55" s="131">
        <f t="shared" si="15"/>
        <v>0.33869199853854587</v>
      </c>
      <c r="AV55" s="131">
        <f t="shared" si="16"/>
        <v>0.22396784800876873</v>
      </c>
      <c r="AW55" s="131">
        <f t="shared" si="17"/>
        <v>0.10632078918523931</v>
      </c>
      <c r="AX55" s="131">
        <f t="shared" si="18"/>
        <v>3.4344172451589335E-2</v>
      </c>
      <c r="AY55" s="230"/>
    </row>
    <row r="56" spans="2:51" ht="13.5" customHeight="1">
      <c r="B56" s="228">
        <v>51</v>
      </c>
      <c r="C56" s="229" t="s">
        <v>49</v>
      </c>
      <c r="D56" s="231">
        <v>59</v>
      </c>
      <c r="E56" s="215">
        <v>3</v>
      </c>
      <c r="F56" s="216">
        <v>12</v>
      </c>
      <c r="G56" s="212">
        <v>13</v>
      </c>
      <c r="H56" s="169">
        <f t="shared" si="0"/>
        <v>0.22033898305084745</v>
      </c>
      <c r="I56" s="231">
        <v>181</v>
      </c>
      <c r="J56" s="215">
        <v>7</v>
      </c>
      <c r="K56" s="216">
        <v>42</v>
      </c>
      <c r="L56" s="212">
        <v>46</v>
      </c>
      <c r="M56" s="169">
        <f t="shared" si="1"/>
        <v>0.2541436464088398</v>
      </c>
      <c r="N56" s="231">
        <v>9349</v>
      </c>
      <c r="O56" s="215">
        <v>127</v>
      </c>
      <c r="P56" s="216">
        <v>944</v>
      </c>
      <c r="Q56" s="212">
        <v>1016</v>
      </c>
      <c r="R56" s="169">
        <f t="shared" si="2"/>
        <v>0.10867472456947268</v>
      </c>
      <c r="S56" s="231">
        <v>7653</v>
      </c>
      <c r="T56" s="215">
        <v>95</v>
      </c>
      <c r="U56" s="216">
        <v>1058</v>
      </c>
      <c r="V56" s="212">
        <v>1117</v>
      </c>
      <c r="W56" s="169">
        <f t="shared" si="3"/>
        <v>0.14595583431334117</v>
      </c>
      <c r="X56" s="231">
        <v>4730</v>
      </c>
      <c r="Y56" s="215">
        <v>35</v>
      </c>
      <c r="Z56" s="216">
        <v>869</v>
      </c>
      <c r="AA56" s="212">
        <v>891</v>
      </c>
      <c r="AB56" s="125">
        <f t="shared" si="4"/>
        <v>0.1883720930232558</v>
      </c>
      <c r="AC56" s="308">
        <v>2228</v>
      </c>
      <c r="AD56" s="215">
        <v>5</v>
      </c>
      <c r="AE56" s="216">
        <v>537</v>
      </c>
      <c r="AF56" s="212">
        <v>538</v>
      </c>
      <c r="AG56" s="169">
        <f t="shared" si="5"/>
        <v>0.24147217235188509</v>
      </c>
      <c r="AH56" s="231">
        <v>856</v>
      </c>
      <c r="AI56" s="215">
        <v>1</v>
      </c>
      <c r="AJ56" s="216">
        <v>197</v>
      </c>
      <c r="AK56" s="212">
        <v>198</v>
      </c>
      <c r="AL56" s="169">
        <f t="shared" si="6"/>
        <v>0.23130841121495327</v>
      </c>
      <c r="AM56" s="231">
        <f t="shared" si="7"/>
        <v>25056</v>
      </c>
      <c r="AN56" s="215">
        <f t="shared" si="8"/>
        <v>273</v>
      </c>
      <c r="AO56" s="214">
        <f t="shared" si="9"/>
        <v>3659</v>
      </c>
      <c r="AP56" s="212">
        <f t="shared" si="10"/>
        <v>3819</v>
      </c>
      <c r="AQ56" s="169">
        <f t="shared" si="11"/>
        <v>0.15241858237547892</v>
      </c>
      <c r="AR56" s="131">
        <f t="shared" si="12"/>
        <v>3.4040324692327832E-3</v>
      </c>
      <c r="AS56" s="131">
        <f t="shared" si="13"/>
        <v>1.2045037968054464E-2</v>
      </c>
      <c r="AT56" s="131">
        <f t="shared" si="14"/>
        <v>0.26603822990311599</v>
      </c>
      <c r="AU56" s="131">
        <f t="shared" si="15"/>
        <v>0.29248494370253991</v>
      </c>
      <c r="AV56" s="131">
        <f t="shared" si="16"/>
        <v>0.2333071484681854</v>
      </c>
      <c r="AW56" s="131">
        <f t="shared" si="17"/>
        <v>0.14087457449594135</v>
      </c>
      <c r="AX56" s="131">
        <f t="shared" si="18"/>
        <v>5.1846032992930086E-2</v>
      </c>
      <c r="AY56" s="230"/>
    </row>
    <row r="57" spans="2:51" ht="13.5" customHeight="1">
      <c r="B57" s="228">
        <v>52</v>
      </c>
      <c r="C57" s="229" t="s">
        <v>5</v>
      </c>
      <c r="D57" s="231">
        <v>7</v>
      </c>
      <c r="E57" s="215">
        <v>0</v>
      </c>
      <c r="F57" s="216">
        <v>2</v>
      </c>
      <c r="G57" s="212">
        <v>2</v>
      </c>
      <c r="H57" s="169">
        <f t="shared" si="0"/>
        <v>0.2857142857142857</v>
      </c>
      <c r="I57" s="231">
        <v>23</v>
      </c>
      <c r="J57" s="215">
        <v>0</v>
      </c>
      <c r="K57" s="216">
        <v>4</v>
      </c>
      <c r="L57" s="212">
        <v>4</v>
      </c>
      <c r="M57" s="169">
        <f t="shared" si="1"/>
        <v>0.17391304347826086</v>
      </c>
      <c r="N57" s="231">
        <v>7375</v>
      </c>
      <c r="O57" s="215">
        <v>73</v>
      </c>
      <c r="P57" s="216">
        <v>688</v>
      </c>
      <c r="Q57" s="212">
        <v>718</v>
      </c>
      <c r="R57" s="169">
        <f t="shared" si="2"/>
        <v>9.7355932203389825E-2</v>
      </c>
      <c r="S57" s="231">
        <v>6225</v>
      </c>
      <c r="T57" s="215">
        <v>55</v>
      </c>
      <c r="U57" s="216">
        <v>800</v>
      </c>
      <c r="V57" s="212">
        <v>826</v>
      </c>
      <c r="W57" s="169">
        <f t="shared" si="3"/>
        <v>0.13269076305220884</v>
      </c>
      <c r="X57" s="231">
        <v>3913</v>
      </c>
      <c r="Y57" s="215">
        <v>25</v>
      </c>
      <c r="Z57" s="216">
        <v>694</v>
      </c>
      <c r="AA57" s="212">
        <v>709</v>
      </c>
      <c r="AB57" s="125">
        <f t="shared" si="4"/>
        <v>0.18119090212113467</v>
      </c>
      <c r="AC57" s="308">
        <v>2089</v>
      </c>
      <c r="AD57" s="215">
        <v>5</v>
      </c>
      <c r="AE57" s="216">
        <v>450</v>
      </c>
      <c r="AF57" s="212">
        <v>453</v>
      </c>
      <c r="AG57" s="169">
        <f t="shared" si="5"/>
        <v>0.21685016754427955</v>
      </c>
      <c r="AH57" s="231">
        <v>846</v>
      </c>
      <c r="AI57" s="215">
        <v>2</v>
      </c>
      <c r="AJ57" s="216">
        <v>205</v>
      </c>
      <c r="AK57" s="212">
        <v>205</v>
      </c>
      <c r="AL57" s="169">
        <f t="shared" si="6"/>
        <v>0.24231678486997635</v>
      </c>
      <c r="AM57" s="231">
        <f t="shared" si="7"/>
        <v>20478</v>
      </c>
      <c r="AN57" s="215">
        <f t="shared" si="8"/>
        <v>160</v>
      </c>
      <c r="AO57" s="214">
        <f t="shared" si="9"/>
        <v>2843</v>
      </c>
      <c r="AP57" s="212">
        <f t="shared" si="10"/>
        <v>2917</v>
      </c>
      <c r="AQ57" s="169">
        <f t="shared" si="11"/>
        <v>0.14244555132337142</v>
      </c>
      <c r="AR57" s="131">
        <f t="shared" si="12"/>
        <v>6.8563592732259174E-4</v>
      </c>
      <c r="AS57" s="131">
        <f t="shared" si="13"/>
        <v>1.3712718546451835E-3</v>
      </c>
      <c r="AT57" s="131">
        <f t="shared" si="14"/>
        <v>0.24614329790881043</v>
      </c>
      <c r="AU57" s="131">
        <f t="shared" si="15"/>
        <v>0.28316763798423039</v>
      </c>
      <c r="AV57" s="131">
        <f t="shared" si="16"/>
        <v>0.24305793623585875</v>
      </c>
      <c r="AW57" s="131">
        <f t="shared" si="17"/>
        <v>0.15529653753856701</v>
      </c>
      <c r="AX57" s="131">
        <f t="shared" si="18"/>
        <v>7.0277682550565643E-2</v>
      </c>
      <c r="AY57" s="230"/>
    </row>
    <row r="58" spans="2:51" ht="13.5" customHeight="1">
      <c r="B58" s="228">
        <v>53</v>
      </c>
      <c r="C58" s="229" t="s">
        <v>23</v>
      </c>
      <c r="D58" s="231">
        <v>34</v>
      </c>
      <c r="E58" s="215">
        <v>2</v>
      </c>
      <c r="F58" s="216">
        <v>9</v>
      </c>
      <c r="G58" s="212">
        <v>9</v>
      </c>
      <c r="H58" s="169">
        <f t="shared" si="0"/>
        <v>0.26470588235294118</v>
      </c>
      <c r="I58" s="231">
        <v>76</v>
      </c>
      <c r="J58" s="215">
        <v>1</v>
      </c>
      <c r="K58" s="216">
        <v>7</v>
      </c>
      <c r="L58" s="212">
        <v>8</v>
      </c>
      <c r="M58" s="169">
        <f t="shared" si="1"/>
        <v>0.10526315789473684</v>
      </c>
      <c r="N58" s="231">
        <v>4078</v>
      </c>
      <c r="O58" s="215">
        <v>38</v>
      </c>
      <c r="P58" s="216">
        <v>390</v>
      </c>
      <c r="Q58" s="212">
        <v>404</v>
      </c>
      <c r="R58" s="169">
        <f t="shared" si="2"/>
        <v>9.9068170671897993E-2</v>
      </c>
      <c r="S58" s="231">
        <v>3611</v>
      </c>
      <c r="T58" s="215">
        <v>43</v>
      </c>
      <c r="U58" s="216">
        <v>496</v>
      </c>
      <c r="V58" s="212">
        <v>522</v>
      </c>
      <c r="W58" s="169">
        <f t="shared" si="3"/>
        <v>0.14455829410135695</v>
      </c>
      <c r="X58" s="231">
        <v>2217</v>
      </c>
      <c r="Y58" s="215">
        <v>11</v>
      </c>
      <c r="Z58" s="216">
        <v>393</v>
      </c>
      <c r="AA58" s="212">
        <v>396</v>
      </c>
      <c r="AB58" s="125">
        <f t="shared" si="4"/>
        <v>0.17861975642760486</v>
      </c>
      <c r="AC58" s="308">
        <v>992</v>
      </c>
      <c r="AD58" s="215">
        <v>3</v>
      </c>
      <c r="AE58" s="216">
        <v>177</v>
      </c>
      <c r="AF58" s="212">
        <v>179</v>
      </c>
      <c r="AG58" s="169">
        <f t="shared" si="5"/>
        <v>0.18044354838709678</v>
      </c>
      <c r="AH58" s="231">
        <v>395</v>
      </c>
      <c r="AI58" s="215">
        <v>0</v>
      </c>
      <c r="AJ58" s="216">
        <v>84</v>
      </c>
      <c r="AK58" s="212">
        <v>84</v>
      </c>
      <c r="AL58" s="169">
        <f t="shared" si="6"/>
        <v>0.21265822784810126</v>
      </c>
      <c r="AM58" s="231">
        <f t="shared" si="7"/>
        <v>11403</v>
      </c>
      <c r="AN58" s="215">
        <f t="shared" si="8"/>
        <v>98</v>
      </c>
      <c r="AO58" s="214">
        <f t="shared" si="9"/>
        <v>1556</v>
      </c>
      <c r="AP58" s="212">
        <f t="shared" si="10"/>
        <v>1602</v>
      </c>
      <c r="AQ58" s="169">
        <f t="shared" si="11"/>
        <v>0.1404893449092344</v>
      </c>
      <c r="AR58" s="131">
        <f t="shared" si="12"/>
        <v>5.6179775280898875E-3</v>
      </c>
      <c r="AS58" s="131">
        <f t="shared" si="13"/>
        <v>4.9937578027465668E-3</v>
      </c>
      <c r="AT58" s="131">
        <f t="shared" si="14"/>
        <v>0.25218476903870163</v>
      </c>
      <c r="AU58" s="131">
        <f t="shared" si="15"/>
        <v>0.3258426966292135</v>
      </c>
      <c r="AV58" s="131">
        <f t="shared" si="16"/>
        <v>0.24719101123595505</v>
      </c>
      <c r="AW58" s="131">
        <f t="shared" si="17"/>
        <v>0.11173533083645443</v>
      </c>
      <c r="AX58" s="131">
        <f t="shared" si="18"/>
        <v>5.2434456928838954E-2</v>
      </c>
      <c r="AY58" s="230"/>
    </row>
    <row r="59" spans="2:51" ht="13.5" customHeight="1">
      <c r="B59" s="228">
        <v>54</v>
      </c>
      <c r="C59" s="229" t="s">
        <v>29</v>
      </c>
      <c r="D59" s="231">
        <v>50</v>
      </c>
      <c r="E59" s="215">
        <v>1</v>
      </c>
      <c r="F59" s="216">
        <v>12</v>
      </c>
      <c r="G59" s="212">
        <v>13</v>
      </c>
      <c r="H59" s="169">
        <f t="shared" si="0"/>
        <v>0.26</v>
      </c>
      <c r="I59" s="231">
        <v>157</v>
      </c>
      <c r="J59" s="215">
        <v>5</v>
      </c>
      <c r="K59" s="216">
        <v>34</v>
      </c>
      <c r="L59" s="212">
        <v>37</v>
      </c>
      <c r="M59" s="169">
        <f t="shared" si="1"/>
        <v>0.2356687898089172</v>
      </c>
      <c r="N59" s="231">
        <v>6847</v>
      </c>
      <c r="O59" s="215">
        <v>67</v>
      </c>
      <c r="P59" s="216">
        <v>674</v>
      </c>
      <c r="Q59" s="212">
        <v>713</v>
      </c>
      <c r="R59" s="169">
        <f t="shared" si="2"/>
        <v>0.10413319702059295</v>
      </c>
      <c r="S59" s="231">
        <v>5953</v>
      </c>
      <c r="T59" s="215">
        <v>56</v>
      </c>
      <c r="U59" s="216">
        <v>884</v>
      </c>
      <c r="V59" s="212">
        <v>918</v>
      </c>
      <c r="W59" s="169">
        <f t="shared" si="3"/>
        <v>0.15420796237191331</v>
      </c>
      <c r="X59" s="231">
        <v>3757</v>
      </c>
      <c r="Y59" s="215">
        <v>20</v>
      </c>
      <c r="Z59" s="216">
        <v>662</v>
      </c>
      <c r="AA59" s="212">
        <v>675</v>
      </c>
      <c r="AB59" s="125">
        <f t="shared" si="4"/>
        <v>0.17966462603140804</v>
      </c>
      <c r="AC59" s="308">
        <v>1790</v>
      </c>
      <c r="AD59" s="215">
        <v>3</v>
      </c>
      <c r="AE59" s="216">
        <v>365</v>
      </c>
      <c r="AF59" s="212">
        <v>367</v>
      </c>
      <c r="AG59" s="169">
        <f t="shared" si="5"/>
        <v>0.20502793296089386</v>
      </c>
      <c r="AH59" s="231">
        <v>658</v>
      </c>
      <c r="AI59" s="215">
        <v>4</v>
      </c>
      <c r="AJ59" s="216">
        <v>167</v>
      </c>
      <c r="AK59" s="212">
        <v>169</v>
      </c>
      <c r="AL59" s="169">
        <f t="shared" si="6"/>
        <v>0.25683890577507601</v>
      </c>
      <c r="AM59" s="231">
        <f t="shared" si="7"/>
        <v>19212</v>
      </c>
      <c r="AN59" s="215">
        <f t="shared" si="8"/>
        <v>156</v>
      </c>
      <c r="AO59" s="214">
        <f t="shared" si="9"/>
        <v>2798</v>
      </c>
      <c r="AP59" s="212">
        <f t="shared" si="10"/>
        <v>2892</v>
      </c>
      <c r="AQ59" s="169">
        <f t="shared" si="11"/>
        <v>0.15053091817613992</v>
      </c>
      <c r="AR59" s="131">
        <f t="shared" si="12"/>
        <v>4.4951590594744118E-3</v>
      </c>
      <c r="AS59" s="131">
        <f t="shared" si="13"/>
        <v>1.2793914246196404E-2</v>
      </c>
      <c r="AT59" s="131">
        <f t="shared" si="14"/>
        <v>0.24654218533886585</v>
      </c>
      <c r="AU59" s="131">
        <f t="shared" si="15"/>
        <v>0.31742738589211617</v>
      </c>
      <c r="AV59" s="131">
        <f t="shared" si="16"/>
        <v>0.23340248962655602</v>
      </c>
      <c r="AW59" s="131">
        <f t="shared" si="17"/>
        <v>0.12690179806362378</v>
      </c>
      <c r="AX59" s="131">
        <f t="shared" si="18"/>
        <v>5.8437067773167359E-2</v>
      </c>
      <c r="AY59" s="230"/>
    </row>
    <row r="60" spans="2:51" ht="13.5" customHeight="1">
      <c r="B60" s="228">
        <v>55</v>
      </c>
      <c r="C60" s="229" t="s">
        <v>18</v>
      </c>
      <c r="D60" s="231">
        <v>24</v>
      </c>
      <c r="E60" s="215">
        <v>1</v>
      </c>
      <c r="F60" s="216">
        <v>4</v>
      </c>
      <c r="G60" s="212">
        <v>4</v>
      </c>
      <c r="H60" s="169">
        <f t="shared" si="0"/>
        <v>0.16666666666666666</v>
      </c>
      <c r="I60" s="231">
        <v>105</v>
      </c>
      <c r="J60" s="215">
        <v>4</v>
      </c>
      <c r="K60" s="216">
        <v>26</v>
      </c>
      <c r="L60" s="212">
        <v>28</v>
      </c>
      <c r="M60" s="169">
        <f t="shared" si="1"/>
        <v>0.26666666666666666</v>
      </c>
      <c r="N60" s="231">
        <v>7219</v>
      </c>
      <c r="O60" s="215">
        <v>102</v>
      </c>
      <c r="P60" s="216">
        <v>739</v>
      </c>
      <c r="Q60" s="212">
        <v>804</v>
      </c>
      <c r="R60" s="169">
        <f t="shared" si="2"/>
        <v>0.11137276631112343</v>
      </c>
      <c r="S60" s="231">
        <v>6800</v>
      </c>
      <c r="T60" s="215">
        <v>72</v>
      </c>
      <c r="U60" s="216">
        <v>963</v>
      </c>
      <c r="V60" s="212">
        <v>1004</v>
      </c>
      <c r="W60" s="169">
        <f t="shared" si="3"/>
        <v>0.14764705882352941</v>
      </c>
      <c r="X60" s="231">
        <v>3966</v>
      </c>
      <c r="Y60" s="215">
        <v>39</v>
      </c>
      <c r="Z60" s="216">
        <v>712</v>
      </c>
      <c r="AA60" s="212">
        <v>732</v>
      </c>
      <c r="AB60" s="125">
        <f t="shared" si="4"/>
        <v>0.18456883509833585</v>
      </c>
      <c r="AC60" s="308">
        <v>1517</v>
      </c>
      <c r="AD60" s="215">
        <v>8</v>
      </c>
      <c r="AE60" s="216">
        <v>321</v>
      </c>
      <c r="AF60" s="212">
        <v>325</v>
      </c>
      <c r="AG60" s="169">
        <f t="shared" si="5"/>
        <v>0.21423862887277523</v>
      </c>
      <c r="AH60" s="231">
        <v>487</v>
      </c>
      <c r="AI60" s="215">
        <v>1</v>
      </c>
      <c r="AJ60" s="216">
        <v>116</v>
      </c>
      <c r="AK60" s="212">
        <v>116</v>
      </c>
      <c r="AL60" s="169">
        <f t="shared" si="6"/>
        <v>0.23819301848049282</v>
      </c>
      <c r="AM60" s="231">
        <f t="shared" si="7"/>
        <v>20118</v>
      </c>
      <c r="AN60" s="215">
        <f t="shared" si="8"/>
        <v>227</v>
      </c>
      <c r="AO60" s="214">
        <f t="shared" si="9"/>
        <v>2881</v>
      </c>
      <c r="AP60" s="212">
        <f t="shared" si="10"/>
        <v>3013</v>
      </c>
      <c r="AQ60" s="169">
        <f t="shared" si="11"/>
        <v>0.14976637836763099</v>
      </c>
      <c r="AR60" s="131">
        <f t="shared" si="12"/>
        <v>1.3275804845668769E-3</v>
      </c>
      <c r="AS60" s="131">
        <f t="shared" si="13"/>
        <v>9.2930633919681375E-3</v>
      </c>
      <c r="AT60" s="131">
        <f t="shared" si="14"/>
        <v>0.26684367739794224</v>
      </c>
      <c r="AU60" s="131">
        <f t="shared" si="15"/>
        <v>0.33322270162628609</v>
      </c>
      <c r="AV60" s="131">
        <f t="shared" si="16"/>
        <v>0.24294722867573848</v>
      </c>
      <c r="AW60" s="131">
        <f t="shared" si="17"/>
        <v>0.10786591437105875</v>
      </c>
      <c r="AX60" s="131">
        <f t="shared" si="18"/>
        <v>3.8499834052439431E-2</v>
      </c>
      <c r="AY60" s="230"/>
    </row>
    <row r="61" spans="2:51" ht="13.5" customHeight="1">
      <c r="B61" s="228">
        <v>56</v>
      </c>
      <c r="C61" s="229" t="s">
        <v>11</v>
      </c>
      <c r="D61" s="231">
        <v>9</v>
      </c>
      <c r="E61" s="215">
        <v>0</v>
      </c>
      <c r="F61" s="216">
        <v>2</v>
      </c>
      <c r="G61" s="212">
        <v>2</v>
      </c>
      <c r="H61" s="169">
        <f t="shared" si="0"/>
        <v>0.22222222222222221</v>
      </c>
      <c r="I61" s="231">
        <v>57</v>
      </c>
      <c r="J61" s="215">
        <v>2</v>
      </c>
      <c r="K61" s="216">
        <v>13</v>
      </c>
      <c r="L61" s="212">
        <v>15</v>
      </c>
      <c r="M61" s="169">
        <f t="shared" si="1"/>
        <v>0.26315789473684209</v>
      </c>
      <c r="N61" s="231">
        <v>4923</v>
      </c>
      <c r="O61" s="215">
        <v>63</v>
      </c>
      <c r="P61" s="216">
        <v>486</v>
      </c>
      <c r="Q61" s="212">
        <v>525</v>
      </c>
      <c r="R61" s="169">
        <f t="shared" si="2"/>
        <v>0.10664229128580134</v>
      </c>
      <c r="S61" s="231">
        <v>4095</v>
      </c>
      <c r="T61" s="215">
        <v>41</v>
      </c>
      <c r="U61" s="216">
        <v>571</v>
      </c>
      <c r="V61" s="212">
        <v>591</v>
      </c>
      <c r="W61" s="169">
        <f t="shared" si="3"/>
        <v>0.14432234432234431</v>
      </c>
      <c r="X61" s="231">
        <v>2267</v>
      </c>
      <c r="Y61" s="215">
        <v>21</v>
      </c>
      <c r="Z61" s="216">
        <v>411</v>
      </c>
      <c r="AA61" s="212">
        <v>423</v>
      </c>
      <c r="AB61" s="125">
        <f t="shared" si="4"/>
        <v>0.18659020732245257</v>
      </c>
      <c r="AC61" s="308">
        <v>943</v>
      </c>
      <c r="AD61" s="215">
        <v>4</v>
      </c>
      <c r="AE61" s="216">
        <v>187</v>
      </c>
      <c r="AF61" s="212">
        <v>188</v>
      </c>
      <c r="AG61" s="169">
        <f t="shared" si="5"/>
        <v>0.19936373276776245</v>
      </c>
      <c r="AH61" s="231">
        <v>370</v>
      </c>
      <c r="AI61" s="215">
        <v>1</v>
      </c>
      <c r="AJ61" s="216">
        <v>72</v>
      </c>
      <c r="AK61" s="212">
        <v>73</v>
      </c>
      <c r="AL61" s="169">
        <f t="shared" si="6"/>
        <v>0.19729729729729731</v>
      </c>
      <c r="AM61" s="231">
        <f t="shared" si="7"/>
        <v>12664</v>
      </c>
      <c r="AN61" s="215">
        <f t="shared" si="8"/>
        <v>132</v>
      </c>
      <c r="AO61" s="214">
        <f t="shared" si="9"/>
        <v>1742</v>
      </c>
      <c r="AP61" s="212">
        <f t="shared" si="10"/>
        <v>1817</v>
      </c>
      <c r="AQ61" s="169">
        <f t="shared" si="11"/>
        <v>0.14347757422615287</v>
      </c>
      <c r="AR61" s="131">
        <f t="shared" si="12"/>
        <v>1.1007154650522839E-3</v>
      </c>
      <c r="AS61" s="131">
        <f t="shared" si="13"/>
        <v>8.2553659878921298E-3</v>
      </c>
      <c r="AT61" s="131">
        <f t="shared" si="14"/>
        <v>0.28893780957622456</v>
      </c>
      <c r="AU61" s="131">
        <f t="shared" si="15"/>
        <v>0.32526141992294993</v>
      </c>
      <c r="AV61" s="131">
        <f t="shared" si="16"/>
        <v>0.23280132085855806</v>
      </c>
      <c r="AW61" s="131">
        <f t="shared" si="17"/>
        <v>0.10346725371491469</v>
      </c>
      <c r="AX61" s="131">
        <f t="shared" si="18"/>
        <v>4.0176114474408366E-2</v>
      </c>
      <c r="AY61" s="230"/>
    </row>
    <row r="62" spans="2:51" ht="13.5" customHeight="1">
      <c r="B62" s="228">
        <v>57</v>
      </c>
      <c r="C62" s="229" t="s">
        <v>50</v>
      </c>
      <c r="D62" s="231">
        <v>20</v>
      </c>
      <c r="E62" s="215">
        <v>1</v>
      </c>
      <c r="F62" s="216">
        <v>3</v>
      </c>
      <c r="G62" s="212">
        <v>3</v>
      </c>
      <c r="H62" s="169">
        <f t="shared" si="0"/>
        <v>0.15</v>
      </c>
      <c r="I62" s="231">
        <v>65</v>
      </c>
      <c r="J62" s="215">
        <v>4</v>
      </c>
      <c r="K62" s="216">
        <v>17</v>
      </c>
      <c r="L62" s="212">
        <v>17</v>
      </c>
      <c r="M62" s="169">
        <f t="shared" si="1"/>
        <v>0.26153846153846155</v>
      </c>
      <c r="N62" s="231">
        <v>3149</v>
      </c>
      <c r="O62" s="215">
        <v>40</v>
      </c>
      <c r="P62" s="216">
        <v>342</v>
      </c>
      <c r="Q62" s="212">
        <v>361</v>
      </c>
      <c r="R62" s="169">
        <f t="shared" si="2"/>
        <v>0.11463956811686249</v>
      </c>
      <c r="S62" s="231">
        <v>2784</v>
      </c>
      <c r="T62" s="215">
        <v>38</v>
      </c>
      <c r="U62" s="216">
        <v>398</v>
      </c>
      <c r="V62" s="212">
        <v>422</v>
      </c>
      <c r="W62" s="169">
        <f t="shared" si="3"/>
        <v>0.15158045977011494</v>
      </c>
      <c r="X62" s="231">
        <v>1857</v>
      </c>
      <c r="Y62" s="215">
        <v>11</v>
      </c>
      <c r="Z62" s="216">
        <v>353</v>
      </c>
      <c r="AA62" s="212">
        <v>358</v>
      </c>
      <c r="AB62" s="125">
        <f t="shared" si="4"/>
        <v>0.19278406031233172</v>
      </c>
      <c r="AC62" s="308">
        <v>940</v>
      </c>
      <c r="AD62" s="215">
        <v>6</v>
      </c>
      <c r="AE62" s="216">
        <v>221</v>
      </c>
      <c r="AF62" s="212">
        <v>225</v>
      </c>
      <c r="AG62" s="169">
        <f t="shared" si="5"/>
        <v>0.23936170212765959</v>
      </c>
      <c r="AH62" s="231">
        <v>339</v>
      </c>
      <c r="AI62" s="215">
        <v>1</v>
      </c>
      <c r="AJ62" s="216">
        <v>97</v>
      </c>
      <c r="AK62" s="212">
        <v>98</v>
      </c>
      <c r="AL62" s="169">
        <f t="shared" si="6"/>
        <v>0.28908554572271389</v>
      </c>
      <c r="AM62" s="231">
        <f t="shared" si="7"/>
        <v>9154</v>
      </c>
      <c r="AN62" s="215">
        <f t="shared" si="8"/>
        <v>101</v>
      </c>
      <c r="AO62" s="214">
        <f t="shared" si="9"/>
        <v>1431</v>
      </c>
      <c r="AP62" s="212">
        <f t="shared" si="10"/>
        <v>1484</v>
      </c>
      <c r="AQ62" s="169">
        <f t="shared" si="11"/>
        <v>0.16211492243827835</v>
      </c>
      <c r="AR62" s="131">
        <f t="shared" si="12"/>
        <v>2.0215633423180594E-3</v>
      </c>
      <c r="AS62" s="131">
        <f t="shared" si="13"/>
        <v>1.1455525606469003E-2</v>
      </c>
      <c r="AT62" s="131">
        <f t="shared" si="14"/>
        <v>0.24326145552560646</v>
      </c>
      <c r="AU62" s="131">
        <f t="shared" si="15"/>
        <v>0.28436657681940702</v>
      </c>
      <c r="AV62" s="131">
        <f t="shared" si="16"/>
        <v>0.24123989218328842</v>
      </c>
      <c r="AW62" s="131">
        <f t="shared" si="17"/>
        <v>0.15161725067385445</v>
      </c>
      <c r="AX62" s="131">
        <f t="shared" si="18"/>
        <v>6.6037735849056603E-2</v>
      </c>
      <c r="AY62" s="230"/>
    </row>
    <row r="63" spans="2:51" ht="13.5" customHeight="1">
      <c r="B63" s="228">
        <v>58</v>
      </c>
      <c r="C63" s="229" t="s">
        <v>30</v>
      </c>
      <c r="D63" s="231">
        <v>5</v>
      </c>
      <c r="E63" s="215">
        <v>0</v>
      </c>
      <c r="F63" s="216">
        <v>2</v>
      </c>
      <c r="G63" s="212">
        <v>2</v>
      </c>
      <c r="H63" s="169">
        <f t="shared" si="0"/>
        <v>0.4</v>
      </c>
      <c r="I63" s="231">
        <v>52</v>
      </c>
      <c r="J63" s="215">
        <v>0</v>
      </c>
      <c r="K63" s="216">
        <v>9</v>
      </c>
      <c r="L63" s="212">
        <v>9</v>
      </c>
      <c r="M63" s="169">
        <f t="shared" si="1"/>
        <v>0.17307692307692307</v>
      </c>
      <c r="N63" s="231">
        <v>3673</v>
      </c>
      <c r="O63" s="215">
        <v>34</v>
      </c>
      <c r="P63" s="216">
        <v>360</v>
      </c>
      <c r="Q63" s="212">
        <v>379</v>
      </c>
      <c r="R63" s="169">
        <f t="shared" si="2"/>
        <v>0.10318540702423087</v>
      </c>
      <c r="S63" s="231">
        <v>3327</v>
      </c>
      <c r="T63" s="215">
        <v>33</v>
      </c>
      <c r="U63" s="216">
        <v>451</v>
      </c>
      <c r="V63" s="212">
        <v>471</v>
      </c>
      <c r="W63" s="169">
        <f t="shared" si="3"/>
        <v>0.14156898106402163</v>
      </c>
      <c r="X63" s="231">
        <v>2165</v>
      </c>
      <c r="Y63" s="215">
        <v>20</v>
      </c>
      <c r="Z63" s="216">
        <v>365</v>
      </c>
      <c r="AA63" s="212">
        <v>374</v>
      </c>
      <c r="AB63" s="125">
        <f t="shared" si="4"/>
        <v>0.17274826789838338</v>
      </c>
      <c r="AC63" s="308">
        <v>1063</v>
      </c>
      <c r="AD63" s="215">
        <v>2</v>
      </c>
      <c r="AE63" s="216">
        <v>202</v>
      </c>
      <c r="AF63" s="212">
        <v>203</v>
      </c>
      <c r="AG63" s="169">
        <f t="shared" si="5"/>
        <v>0.19096895578551271</v>
      </c>
      <c r="AH63" s="231">
        <v>416</v>
      </c>
      <c r="AI63" s="215">
        <v>1</v>
      </c>
      <c r="AJ63" s="216">
        <v>90</v>
      </c>
      <c r="AK63" s="212">
        <v>91</v>
      </c>
      <c r="AL63" s="169">
        <f t="shared" si="6"/>
        <v>0.21875</v>
      </c>
      <c r="AM63" s="231">
        <f t="shared" si="7"/>
        <v>10701</v>
      </c>
      <c r="AN63" s="215">
        <f t="shared" si="8"/>
        <v>90</v>
      </c>
      <c r="AO63" s="214">
        <f t="shared" si="9"/>
        <v>1479</v>
      </c>
      <c r="AP63" s="212">
        <f t="shared" si="10"/>
        <v>1529</v>
      </c>
      <c r="AQ63" s="169">
        <f t="shared" si="11"/>
        <v>0.14288384263152976</v>
      </c>
      <c r="AR63" s="131">
        <f t="shared" si="12"/>
        <v>1.3080444735120995E-3</v>
      </c>
      <c r="AS63" s="131">
        <f t="shared" si="13"/>
        <v>5.8862001308044474E-3</v>
      </c>
      <c r="AT63" s="131">
        <f t="shared" si="14"/>
        <v>0.24787442773054283</v>
      </c>
      <c r="AU63" s="131">
        <f t="shared" si="15"/>
        <v>0.3080444735120994</v>
      </c>
      <c r="AV63" s="131">
        <f t="shared" si="16"/>
        <v>0.2446043165467626</v>
      </c>
      <c r="AW63" s="131">
        <f t="shared" si="17"/>
        <v>0.1327665140614781</v>
      </c>
      <c r="AX63" s="131">
        <f t="shared" si="18"/>
        <v>5.9516023544800525E-2</v>
      </c>
      <c r="AY63" s="230"/>
    </row>
    <row r="64" spans="2:51" ht="13.5" customHeight="1">
      <c r="B64" s="228">
        <v>59</v>
      </c>
      <c r="C64" s="229" t="s">
        <v>24</v>
      </c>
      <c r="D64" s="231">
        <v>48</v>
      </c>
      <c r="E64" s="215">
        <v>4</v>
      </c>
      <c r="F64" s="216">
        <v>7</v>
      </c>
      <c r="G64" s="212">
        <v>11</v>
      </c>
      <c r="H64" s="169">
        <f t="shared" si="0"/>
        <v>0.22916666666666666</v>
      </c>
      <c r="I64" s="231">
        <v>155</v>
      </c>
      <c r="J64" s="215">
        <v>4</v>
      </c>
      <c r="K64" s="216">
        <v>20</v>
      </c>
      <c r="L64" s="212">
        <v>22</v>
      </c>
      <c r="M64" s="169">
        <f t="shared" si="1"/>
        <v>0.14193548387096774</v>
      </c>
      <c r="N64" s="231">
        <v>27436</v>
      </c>
      <c r="O64" s="215">
        <v>331</v>
      </c>
      <c r="P64" s="216">
        <v>2790</v>
      </c>
      <c r="Q64" s="212">
        <v>2979</v>
      </c>
      <c r="R64" s="169">
        <f t="shared" si="2"/>
        <v>0.10857996792535354</v>
      </c>
      <c r="S64" s="231">
        <v>24645</v>
      </c>
      <c r="T64" s="215">
        <v>265</v>
      </c>
      <c r="U64" s="216">
        <v>3629</v>
      </c>
      <c r="V64" s="212">
        <v>3772</v>
      </c>
      <c r="W64" s="169">
        <f t="shared" si="3"/>
        <v>0.15305335767904241</v>
      </c>
      <c r="X64" s="231">
        <v>15471</v>
      </c>
      <c r="Y64" s="215">
        <v>118</v>
      </c>
      <c r="Z64" s="216">
        <v>2876</v>
      </c>
      <c r="AA64" s="212">
        <v>2937</v>
      </c>
      <c r="AB64" s="125">
        <f t="shared" si="4"/>
        <v>0.18983905371339926</v>
      </c>
      <c r="AC64" s="308">
        <v>6392</v>
      </c>
      <c r="AD64" s="215">
        <v>26</v>
      </c>
      <c r="AE64" s="216">
        <v>1353</v>
      </c>
      <c r="AF64" s="212">
        <v>1369</v>
      </c>
      <c r="AG64" s="169">
        <f t="shared" si="5"/>
        <v>0.21417396745932415</v>
      </c>
      <c r="AH64" s="231">
        <v>2332</v>
      </c>
      <c r="AI64" s="215">
        <v>5</v>
      </c>
      <c r="AJ64" s="216">
        <v>504</v>
      </c>
      <c r="AK64" s="212">
        <v>507</v>
      </c>
      <c r="AL64" s="169">
        <f t="shared" si="6"/>
        <v>0.217409948542024</v>
      </c>
      <c r="AM64" s="231">
        <f t="shared" si="7"/>
        <v>76479</v>
      </c>
      <c r="AN64" s="215">
        <f t="shared" si="8"/>
        <v>753</v>
      </c>
      <c r="AO64" s="214">
        <f t="shared" si="9"/>
        <v>11179</v>
      </c>
      <c r="AP64" s="212">
        <f t="shared" si="10"/>
        <v>11597</v>
      </c>
      <c r="AQ64" s="169">
        <f t="shared" si="11"/>
        <v>0.1516363969194158</v>
      </c>
      <c r="AR64" s="131">
        <f t="shared" si="12"/>
        <v>9.4852116926791416E-4</v>
      </c>
      <c r="AS64" s="131">
        <f t="shared" si="13"/>
        <v>1.8970423385358283E-3</v>
      </c>
      <c r="AT64" s="131">
        <f t="shared" si="14"/>
        <v>0.25687677847719237</v>
      </c>
      <c r="AU64" s="131">
        <f t="shared" si="15"/>
        <v>0.32525653186168835</v>
      </c>
      <c r="AV64" s="131">
        <f t="shared" si="16"/>
        <v>0.2532551521945331</v>
      </c>
      <c r="AW64" s="131">
        <f t="shared" si="17"/>
        <v>0.11804777097525222</v>
      </c>
      <c r="AX64" s="131">
        <f t="shared" si="18"/>
        <v>4.371820298353022E-2</v>
      </c>
      <c r="AY64" s="230"/>
    </row>
    <row r="65" spans="2:51" ht="13.5" customHeight="1">
      <c r="B65" s="228">
        <v>60</v>
      </c>
      <c r="C65" s="229" t="s">
        <v>51</v>
      </c>
      <c r="D65" s="231">
        <v>28</v>
      </c>
      <c r="E65" s="215">
        <v>0</v>
      </c>
      <c r="F65" s="216">
        <v>3</v>
      </c>
      <c r="G65" s="212">
        <v>3</v>
      </c>
      <c r="H65" s="169">
        <f t="shared" si="0"/>
        <v>0.10714285714285714</v>
      </c>
      <c r="I65" s="231">
        <v>65</v>
      </c>
      <c r="J65" s="215">
        <v>2</v>
      </c>
      <c r="K65" s="216">
        <v>15</v>
      </c>
      <c r="L65" s="212">
        <v>16</v>
      </c>
      <c r="M65" s="169">
        <f t="shared" si="1"/>
        <v>0.24615384615384617</v>
      </c>
      <c r="N65" s="231">
        <v>3740</v>
      </c>
      <c r="O65" s="215">
        <v>32</v>
      </c>
      <c r="P65" s="216">
        <v>384</v>
      </c>
      <c r="Q65" s="212">
        <v>400</v>
      </c>
      <c r="R65" s="169">
        <f t="shared" si="2"/>
        <v>0.10695187165775401</v>
      </c>
      <c r="S65" s="231">
        <v>3064</v>
      </c>
      <c r="T65" s="215">
        <v>20</v>
      </c>
      <c r="U65" s="216">
        <v>431</v>
      </c>
      <c r="V65" s="212">
        <v>442</v>
      </c>
      <c r="W65" s="169">
        <f t="shared" si="3"/>
        <v>0.14425587467362924</v>
      </c>
      <c r="X65" s="231">
        <v>1907</v>
      </c>
      <c r="Y65" s="215">
        <v>13</v>
      </c>
      <c r="Z65" s="216">
        <v>388</v>
      </c>
      <c r="AA65" s="212">
        <v>396</v>
      </c>
      <c r="AB65" s="125">
        <f t="shared" si="4"/>
        <v>0.2076560041950708</v>
      </c>
      <c r="AC65" s="308">
        <v>878</v>
      </c>
      <c r="AD65" s="215">
        <v>1</v>
      </c>
      <c r="AE65" s="216">
        <v>221</v>
      </c>
      <c r="AF65" s="212">
        <v>221</v>
      </c>
      <c r="AG65" s="169">
        <f t="shared" si="5"/>
        <v>0.25170842824601369</v>
      </c>
      <c r="AH65" s="231">
        <v>311</v>
      </c>
      <c r="AI65" s="215">
        <v>0</v>
      </c>
      <c r="AJ65" s="216">
        <v>76</v>
      </c>
      <c r="AK65" s="212">
        <v>76</v>
      </c>
      <c r="AL65" s="169">
        <f t="shared" si="6"/>
        <v>0.24437299035369775</v>
      </c>
      <c r="AM65" s="231">
        <f t="shared" si="7"/>
        <v>9993</v>
      </c>
      <c r="AN65" s="215">
        <f t="shared" si="8"/>
        <v>68</v>
      </c>
      <c r="AO65" s="214">
        <f t="shared" si="9"/>
        <v>1518</v>
      </c>
      <c r="AP65" s="212">
        <f t="shared" si="10"/>
        <v>1554</v>
      </c>
      <c r="AQ65" s="169">
        <f t="shared" si="11"/>
        <v>0.15550885619933955</v>
      </c>
      <c r="AR65" s="131">
        <f t="shared" si="12"/>
        <v>1.9305019305019305E-3</v>
      </c>
      <c r="AS65" s="131">
        <f t="shared" si="13"/>
        <v>1.0296010296010296E-2</v>
      </c>
      <c r="AT65" s="131">
        <f t="shared" si="14"/>
        <v>0.2574002574002574</v>
      </c>
      <c r="AU65" s="131">
        <f t="shared" si="15"/>
        <v>0.28442728442728443</v>
      </c>
      <c r="AV65" s="131">
        <f t="shared" si="16"/>
        <v>0.25482625482625482</v>
      </c>
      <c r="AW65" s="131">
        <f t="shared" si="17"/>
        <v>0.14221364221364222</v>
      </c>
      <c r="AX65" s="131">
        <f t="shared" si="18"/>
        <v>4.8906048906048903E-2</v>
      </c>
      <c r="AY65" s="230"/>
    </row>
    <row r="66" spans="2:51" ht="13.5" customHeight="1">
      <c r="B66" s="228">
        <v>61</v>
      </c>
      <c r="C66" s="229" t="s">
        <v>19</v>
      </c>
      <c r="D66" s="231">
        <v>0</v>
      </c>
      <c r="E66" s="215">
        <v>0</v>
      </c>
      <c r="F66" s="216">
        <v>0</v>
      </c>
      <c r="G66" s="212">
        <v>0</v>
      </c>
      <c r="H66" s="169" t="str">
        <f t="shared" si="0"/>
        <v>-</v>
      </c>
      <c r="I66" s="231">
        <v>16</v>
      </c>
      <c r="J66" s="215">
        <v>1</v>
      </c>
      <c r="K66" s="216">
        <v>0</v>
      </c>
      <c r="L66" s="212">
        <v>1</v>
      </c>
      <c r="M66" s="169">
        <f t="shared" si="1"/>
        <v>6.25E-2</v>
      </c>
      <c r="N66" s="231">
        <v>3422</v>
      </c>
      <c r="O66" s="215">
        <v>38</v>
      </c>
      <c r="P66" s="216">
        <v>383</v>
      </c>
      <c r="Q66" s="212">
        <v>405</v>
      </c>
      <c r="R66" s="169">
        <f t="shared" si="2"/>
        <v>0.11835184102863823</v>
      </c>
      <c r="S66" s="231">
        <v>2837</v>
      </c>
      <c r="T66" s="215">
        <v>37</v>
      </c>
      <c r="U66" s="216">
        <v>440</v>
      </c>
      <c r="V66" s="212">
        <v>458</v>
      </c>
      <c r="W66" s="169">
        <f t="shared" si="3"/>
        <v>0.16143813887909764</v>
      </c>
      <c r="X66" s="231">
        <v>1598</v>
      </c>
      <c r="Y66" s="215">
        <v>15</v>
      </c>
      <c r="Z66" s="216">
        <v>336</v>
      </c>
      <c r="AA66" s="212">
        <v>343</v>
      </c>
      <c r="AB66" s="125">
        <f t="shared" si="4"/>
        <v>0.21464330413016269</v>
      </c>
      <c r="AC66" s="308">
        <v>662</v>
      </c>
      <c r="AD66" s="215">
        <v>4</v>
      </c>
      <c r="AE66" s="216">
        <v>150</v>
      </c>
      <c r="AF66" s="212">
        <v>154</v>
      </c>
      <c r="AG66" s="169">
        <f t="shared" si="5"/>
        <v>0.23262839879154079</v>
      </c>
      <c r="AH66" s="231">
        <v>248</v>
      </c>
      <c r="AI66" s="215">
        <v>1</v>
      </c>
      <c r="AJ66" s="216">
        <v>63</v>
      </c>
      <c r="AK66" s="212">
        <v>64</v>
      </c>
      <c r="AL66" s="169">
        <f t="shared" si="6"/>
        <v>0.25806451612903225</v>
      </c>
      <c r="AM66" s="231">
        <f t="shared" si="7"/>
        <v>8783</v>
      </c>
      <c r="AN66" s="215">
        <f t="shared" si="8"/>
        <v>96</v>
      </c>
      <c r="AO66" s="214">
        <f t="shared" si="9"/>
        <v>1372</v>
      </c>
      <c r="AP66" s="212">
        <f t="shared" si="10"/>
        <v>1425</v>
      </c>
      <c r="AQ66" s="169">
        <f t="shared" si="11"/>
        <v>0.16224524649891836</v>
      </c>
      <c r="AR66" s="131">
        <f t="shared" si="12"/>
        <v>0</v>
      </c>
      <c r="AS66" s="131">
        <f t="shared" si="13"/>
        <v>7.0175438596491223E-4</v>
      </c>
      <c r="AT66" s="131">
        <f t="shared" si="14"/>
        <v>0.28421052631578947</v>
      </c>
      <c r="AU66" s="131">
        <f t="shared" si="15"/>
        <v>0.3214035087719298</v>
      </c>
      <c r="AV66" s="131">
        <f t="shared" si="16"/>
        <v>0.24070175438596492</v>
      </c>
      <c r="AW66" s="131">
        <f t="shared" si="17"/>
        <v>0.1080701754385965</v>
      </c>
      <c r="AX66" s="131">
        <f t="shared" si="18"/>
        <v>4.4912280701754383E-2</v>
      </c>
      <c r="AY66" s="230"/>
    </row>
    <row r="67" spans="2:51" ht="13.5" customHeight="1">
      <c r="B67" s="228">
        <v>62</v>
      </c>
      <c r="C67" s="229" t="s">
        <v>20</v>
      </c>
      <c r="D67" s="231">
        <v>17</v>
      </c>
      <c r="E67" s="215">
        <v>0</v>
      </c>
      <c r="F67" s="216">
        <v>4</v>
      </c>
      <c r="G67" s="212">
        <v>4</v>
      </c>
      <c r="H67" s="169">
        <f t="shared" si="0"/>
        <v>0.23529411764705882</v>
      </c>
      <c r="I67" s="231">
        <v>46</v>
      </c>
      <c r="J67" s="215">
        <v>1</v>
      </c>
      <c r="K67" s="216">
        <v>6</v>
      </c>
      <c r="L67" s="212">
        <v>6</v>
      </c>
      <c r="M67" s="169">
        <f t="shared" si="1"/>
        <v>0.13043478260869565</v>
      </c>
      <c r="N67" s="231">
        <v>4884</v>
      </c>
      <c r="O67" s="215">
        <v>71</v>
      </c>
      <c r="P67" s="216">
        <v>456</v>
      </c>
      <c r="Q67" s="212">
        <v>498</v>
      </c>
      <c r="R67" s="169">
        <f t="shared" si="2"/>
        <v>0.10196560196560196</v>
      </c>
      <c r="S67" s="231">
        <v>4241</v>
      </c>
      <c r="T67" s="215">
        <v>60</v>
      </c>
      <c r="U67" s="216">
        <v>583</v>
      </c>
      <c r="V67" s="212">
        <v>619</v>
      </c>
      <c r="W67" s="169">
        <f t="shared" si="3"/>
        <v>0.14595614241924074</v>
      </c>
      <c r="X67" s="231">
        <v>2298</v>
      </c>
      <c r="Y67" s="215">
        <v>12</v>
      </c>
      <c r="Z67" s="216">
        <v>383</v>
      </c>
      <c r="AA67" s="212">
        <v>390</v>
      </c>
      <c r="AB67" s="125">
        <f t="shared" si="4"/>
        <v>0.16971279373368145</v>
      </c>
      <c r="AC67" s="308">
        <v>1060</v>
      </c>
      <c r="AD67" s="215">
        <v>0</v>
      </c>
      <c r="AE67" s="216">
        <v>212</v>
      </c>
      <c r="AF67" s="212">
        <v>212</v>
      </c>
      <c r="AG67" s="169">
        <f t="shared" si="5"/>
        <v>0.2</v>
      </c>
      <c r="AH67" s="231">
        <v>407</v>
      </c>
      <c r="AI67" s="215">
        <v>0</v>
      </c>
      <c r="AJ67" s="216">
        <v>86</v>
      </c>
      <c r="AK67" s="212">
        <v>86</v>
      </c>
      <c r="AL67" s="169">
        <f t="shared" si="6"/>
        <v>0.2113022113022113</v>
      </c>
      <c r="AM67" s="231">
        <f t="shared" si="7"/>
        <v>12953</v>
      </c>
      <c r="AN67" s="215">
        <f t="shared" si="8"/>
        <v>144</v>
      </c>
      <c r="AO67" s="214">
        <f t="shared" si="9"/>
        <v>1730</v>
      </c>
      <c r="AP67" s="212">
        <f t="shared" si="10"/>
        <v>1815</v>
      </c>
      <c r="AQ67" s="169">
        <f t="shared" si="11"/>
        <v>0.14012197946421678</v>
      </c>
      <c r="AR67" s="131">
        <f t="shared" si="12"/>
        <v>2.2038567493112946E-3</v>
      </c>
      <c r="AS67" s="131">
        <f t="shared" si="13"/>
        <v>3.3057851239669421E-3</v>
      </c>
      <c r="AT67" s="131">
        <f t="shared" si="14"/>
        <v>0.27438016528925618</v>
      </c>
      <c r="AU67" s="131">
        <f t="shared" si="15"/>
        <v>0.34104683195592289</v>
      </c>
      <c r="AV67" s="131">
        <f t="shared" si="16"/>
        <v>0.21487603305785125</v>
      </c>
      <c r="AW67" s="131">
        <f t="shared" si="17"/>
        <v>0.11680440771349862</v>
      </c>
      <c r="AX67" s="131">
        <f t="shared" si="18"/>
        <v>4.7382920110192836E-2</v>
      </c>
      <c r="AY67" s="230"/>
    </row>
    <row r="68" spans="2:51" ht="13.5" customHeight="1">
      <c r="B68" s="228">
        <v>63</v>
      </c>
      <c r="C68" s="229" t="s">
        <v>31</v>
      </c>
      <c r="D68" s="231">
        <v>8</v>
      </c>
      <c r="E68" s="215">
        <v>0</v>
      </c>
      <c r="F68" s="216">
        <v>2</v>
      </c>
      <c r="G68" s="212">
        <v>2</v>
      </c>
      <c r="H68" s="169">
        <f t="shared" si="0"/>
        <v>0.25</v>
      </c>
      <c r="I68" s="231">
        <v>15</v>
      </c>
      <c r="J68" s="215">
        <v>0</v>
      </c>
      <c r="K68" s="216">
        <v>4</v>
      </c>
      <c r="L68" s="212">
        <v>4</v>
      </c>
      <c r="M68" s="169">
        <f t="shared" si="1"/>
        <v>0.26666666666666666</v>
      </c>
      <c r="N68" s="231">
        <v>3436</v>
      </c>
      <c r="O68" s="215">
        <v>49</v>
      </c>
      <c r="P68" s="216">
        <v>313</v>
      </c>
      <c r="Q68" s="212">
        <v>341</v>
      </c>
      <c r="R68" s="169">
        <f t="shared" si="2"/>
        <v>9.9243306169965073E-2</v>
      </c>
      <c r="S68" s="231">
        <v>2839</v>
      </c>
      <c r="T68" s="215">
        <v>48</v>
      </c>
      <c r="U68" s="216">
        <v>389</v>
      </c>
      <c r="V68" s="212">
        <v>415</v>
      </c>
      <c r="W68" s="169">
        <f t="shared" si="3"/>
        <v>0.14617823177175063</v>
      </c>
      <c r="X68" s="231">
        <v>1857</v>
      </c>
      <c r="Y68" s="215">
        <v>26</v>
      </c>
      <c r="Z68" s="216">
        <v>353</v>
      </c>
      <c r="AA68" s="212">
        <v>369</v>
      </c>
      <c r="AB68" s="125">
        <f t="shared" si="4"/>
        <v>0.1987075928917609</v>
      </c>
      <c r="AC68" s="308">
        <v>937</v>
      </c>
      <c r="AD68" s="215">
        <v>7</v>
      </c>
      <c r="AE68" s="216">
        <v>217</v>
      </c>
      <c r="AF68" s="212">
        <v>221</v>
      </c>
      <c r="AG68" s="169">
        <f t="shared" si="5"/>
        <v>0.23585912486659552</v>
      </c>
      <c r="AH68" s="231">
        <v>333</v>
      </c>
      <c r="AI68" s="215">
        <v>1</v>
      </c>
      <c r="AJ68" s="216">
        <v>74</v>
      </c>
      <c r="AK68" s="212">
        <v>75</v>
      </c>
      <c r="AL68" s="169">
        <f t="shared" si="6"/>
        <v>0.22522522522522523</v>
      </c>
      <c r="AM68" s="231">
        <f t="shared" si="7"/>
        <v>9425</v>
      </c>
      <c r="AN68" s="215">
        <f t="shared" si="8"/>
        <v>131</v>
      </c>
      <c r="AO68" s="214">
        <f t="shared" si="9"/>
        <v>1352</v>
      </c>
      <c r="AP68" s="212">
        <f t="shared" si="10"/>
        <v>1427</v>
      </c>
      <c r="AQ68" s="169">
        <f t="shared" si="11"/>
        <v>0.15140583554376658</v>
      </c>
      <c r="AR68" s="131">
        <f t="shared" si="12"/>
        <v>1.4015416958654519E-3</v>
      </c>
      <c r="AS68" s="131">
        <f t="shared" si="13"/>
        <v>2.8030833917309038E-3</v>
      </c>
      <c r="AT68" s="131">
        <f t="shared" si="14"/>
        <v>0.23896285914505958</v>
      </c>
      <c r="AU68" s="131">
        <f t="shared" si="15"/>
        <v>0.29081990189208129</v>
      </c>
      <c r="AV68" s="131">
        <f t="shared" si="16"/>
        <v>0.25858444288717591</v>
      </c>
      <c r="AW68" s="131">
        <f t="shared" si="17"/>
        <v>0.15487035739313246</v>
      </c>
      <c r="AX68" s="131">
        <f t="shared" si="18"/>
        <v>5.2557813594954449E-2</v>
      </c>
      <c r="AY68" s="230"/>
    </row>
    <row r="69" spans="2:51" ht="13.5" customHeight="1">
      <c r="B69" s="228">
        <v>64</v>
      </c>
      <c r="C69" s="229" t="s">
        <v>52</v>
      </c>
      <c r="D69" s="231">
        <v>64</v>
      </c>
      <c r="E69" s="215">
        <v>3</v>
      </c>
      <c r="F69" s="216">
        <v>13</v>
      </c>
      <c r="G69" s="212">
        <v>15</v>
      </c>
      <c r="H69" s="169">
        <f t="shared" si="0"/>
        <v>0.234375</v>
      </c>
      <c r="I69" s="231">
        <v>139</v>
      </c>
      <c r="J69" s="215">
        <v>6</v>
      </c>
      <c r="K69" s="216">
        <v>35</v>
      </c>
      <c r="L69" s="212">
        <v>39</v>
      </c>
      <c r="M69" s="169">
        <f t="shared" si="1"/>
        <v>0.2805755395683453</v>
      </c>
      <c r="N69" s="231">
        <v>3748</v>
      </c>
      <c r="O69" s="215">
        <v>37</v>
      </c>
      <c r="P69" s="216">
        <v>368</v>
      </c>
      <c r="Q69" s="212">
        <v>388</v>
      </c>
      <c r="R69" s="169">
        <f t="shared" si="2"/>
        <v>0.10352187833511206</v>
      </c>
      <c r="S69" s="231">
        <v>2981</v>
      </c>
      <c r="T69" s="215">
        <v>40</v>
      </c>
      <c r="U69" s="216">
        <v>468</v>
      </c>
      <c r="V69" s="212">
        <v>487</v>
      </c>
      <c r="W69" s="169">
        <f t="shared" si="3"/>
        <v>0.1633679973163368</v>
      </c>
      <c r="X69" s="231">
        <v>1749</v>
      </c>
      <c r="Y69" s="215">
        <v>22</v>
      </c>
      <c r="Z69" s="216">
        <v>356</v>
      </c>
      <c r="AA69" s="212">
        <v>370</v>
      </c>
      <c r="AB69" s="125">
        <f t="shared" si="4"/>
        <v>0.2115494568324757</v>
      </c>
      <c r="AC69" s="308">
        <v>849</v>
      </c>
      <c r="AD69" s="215">
        <v>6</v>
      </c>
      <c r="AE69" s="216">
        <v>174</v>
      </c>
      <c r="AF69" s="212">
        <v>176</v>
      </c>
      <c r="AG69" s="169">
        <f t="shared" si="5"/>
        <v>0.20730270906949352</v>
      </c>
      <c r="AH69" s="231">
        <v>347</v>
      </c>
      <c r="AI69" s="215">
        <v>2</v>
      </c>
      <c r="AJ69" s="216">
        <v>82</v>
      </c>
      <c r="AK69" s="212">
        <v>83</v>
      </c>
      <c r="AL69" s="169">
        <f t="shared" si="6"/>
        <v>0.23919308357348704</v>
      </c>
      <c r="AM69" s="231">
        <f t="shared" si="7"/>
        <v>9877</v>
      </c>
      <c r="AN69" s="215">
        <f t="shared" si="8"/>
        <v>116</v>
      </c>
      <c r="AO69" s="214">
        <f t="shared" si="9"/>
        <v>1496</v>
      </c>
      <c r="AP69" s="212">
        <f t="shared" si="10"/>
        <v>1558</v>
      </c>
      <c r="AQ69" s="169">
        <f t="shared" si="11"/>
        <v>0.15774020451554116</v>
      </c>
      <c r="AR69" s="131">
        <f t="shared" si="12"/>
        <v>9.6277278562259313E-3</v>
      </c>
      <c r="AS69" s="131">
        <f t="shared" si="13"/>
        <v>2.5032092426187421E-2</v>
      </c>
      <c r="AT69" s="131">
        <f t="shared" si="14"/>
        <v>0.2490372272143774</v>
      </c>
      <c r="AU69" s="131">
        <f t="shared" si="15"/>
        <v>0.31258023106546856</v>
      </c>
      <c r="AV69" s="131">
        <f t="shared" si="16"/>
        <v>0.23748395378690629</v>
      </c>
      <c r="AW69" s="131">
        <f t="shared" si="17"/>
        <v>0.11296534017971759</v>
      </c>
      <c r="AX69" s="131">
        <f t="shared" si="18"/>
        <v>5.3273427471116817E-2</v>
      </c>
      <c r="AY69" s="230"/>
    </row>
    <row r="70" spans="2:51" ht="13.5" customHeight="1">
      <c r="B70" s="228">
        <v>65</v>
      </c>
      <c r="C70" s="229" t="s">
        <v>12</v>
      </c>
      <c r="D70" s="231">
        <v>5</v>
      </c>
      <c r="E70" s="215">
        <v>0</v>
      </c>
      <c r="F70" s="216">
        <v>1</v>
      </c>
      <c r="G70" s="212">
        <v>1</v>
      </c>
      <c r="H70" s="169">
        <f t="shared" si="0"/>
        <v>0.2</v>
      </c>
      <c r="I70" s="231">
        <v>30</v>
      </c>
      <c r="J70" s="215">
        <v>0</v>
      </c>
      <c r="K70" s="216">
        <v>5</v>
      </c>
      <c r="L70" s="212">
        <v>5</v>
      </c>
      <c r="M70" s="169">
        <f t="shared" si="1"/>
        <v>0.16666666666666666</v>
      </c>
      <c r="N70" s="231">
        <v>1876</v>
      </c>
      <c r="O70" s="215">
        <v>17</v>
      </c>
      <c r="P70" s="216">
        <v>188</v>
      </c>
      <c r="Q70" s="212">
        <v>196</v>
      </c>
      <c r="R70" s="169">
        <f t="shared" si="2"/>
        <v>0.1044776119402985</v>
      </c>
      <c r="S70" s="231">
        <v>1385</v>
      </c>
      <c r="T70" s="215">
        <v>17</v>
      </c>
      <c r="U70" s="216">
        <v>211</v>
      </c>
      <c r="V70" s="212">
        <v>219</v>
      </c>
      <c r="W70" s="169">
        <f t="shared" si="3"/>
        <v>0.15812274368231047</v>
      </c>
      <c r="X70" s="231">
        <v>909</v>
      </c>
      <c r="Y70" s="215">
        <v>2</v>
      </c>
      <c r="Z70" s="216">
        <v>194</v>
      </c>
      <c r="AA70" s="212">
        <v>196</v>
      </c>
      <c r="AB70" s="125">
        <f t="shared" si="4"/>
        <v>0.21562156215621561</v>
      </c>
      <c r="AC70" s="308">
        <v>472</v>
      </c>
      <c r="AD70" s="215">
        <v>2</v>
      </c>
      <c r="AE70" s="216">
        <v>122</v>
      </c>
      <c r="AF70" s="212">
        <v>123</v>
      </c>
      <c r="AG70" s="169">
        <f t="shared" si="5"/>
        <v>0.26059322033898308</v>
      </c>
      <c r="AH70" s="231">
        <v>204</v>
      </c>
      <c r="AI70" s="215">
        <v>0</v>
      </c>
      <c r="AJ70" s="216">
        <v>52</v>
      </c>
      <c r="AK70" s="212">
        <v>52</v>
      </c>
      <c r="AL70" s="169">
        <f t="shared" si="6"/>
        <v>0.25490196078431371</v>
      </c>
      <c r="AM70" s="231">
        <f t="shared" si="7"/>
        <v>4881</v>
      </c>
      <c r="AN70" s="215">
        <f t="shared" si="8"/>
        <v>38</v>
      </c>
      <c r="AO70" s="214">
        <f t="shared" si="9"/>
        <v>773</v>
      </c>
      <c r="AP70" s="212">
        <f t="shared" si="10"/>
        <v>792</v>
      </c>
      <c r="AQ70" s="169">
        <f t="shared" si="11"/>
        <v>0.1622618315918869</v>
      </c>
      <c r="AR70" s="131">
        <f t="shared" si="12"/>
        <v>1.2626262626262627E-3</v>
      </c>
      <c r="AS70" s="131">
        <f t="shared" si="13"/>
        <v>6.313131313131313E-3</v>
      </c>
      <c r="AT70" s="131">
        <f t="shared" si="14"/>
        <v>0.24747474747474749</v>
      </c>
      <c r="AU70" s="131">
        <f t="shared" si="15"/>
        <v>0.27651515151515149</v>
      </c>
      <c r="AV70" s="131">
        <f t="shared" si="16"/>
        <v>0.24747474747474749</v>
      </c>
      <c r="AW70" s="131">
        <f t="shared" si="17"/>
        <v>0.1553030303030303</v>
      </c>
      <c r="AX70" s="131">
        <f t="shared" si="18"/>
        <v>6.5656565656565663E-2</v>
      </c>
      <c r="AY70" s="230"/>
    </row>
    <row r="71" spans="2:51" ht="13.5" customHeight="1">
      <c r="B71" s="228">
        <v>66</v>
      </c>
      <c r="C71" s="229" t="s">
        <v>6</v>
      </c>
      <c r="D71" s="231">
        <v>8</v>
      </c>
      <c r="E71" s="215">
        <v>0</v>
      </c>
      <c r="F71" s="216">
        <v>2</v>
      </c>
      <c r="G71" s="212">
        <v>2</v>
      </c>
      <c r="H71" s="169">
        <f t="shared" ref="H71:H79" si="19">IFERROR(G71/D71,"-")</f>
        <v>0.25</v>
      </c>
      <c r="I71" s="231">
        <v>11</v>
      </c>
      <c r="J71" s="215">
        <v>0</v>
      </c>
      <c r="K71" s="216">
        <v>2</v>
      </c>
      <c r="L71" s="212">
        <v>2</v>
      </c>
      <c r="M71" s="169">
        <f t="shared" ref="M71:M79" si="20">IFERROR(L71/I71,"-")</f>
        <v>0.18181818181818182</v>
      </c>
      <c r="N71" s="231">
        <v>1961</v>
      </c>
      <c r="O71" s="215">
        <v>20</v>
      </c>
      <c r="P71" s="216">
        <v>170</v>
      </c>
      <c r="Q71" s="212">
        <v>180</v>
      </c>
      <c r="R71" s="169">
        <f t="shared" ref="R71:R79" si="21">IFERROR(Q71/N71,"-")</f>
        <v>9.1789903110657822E-2</v>
      </c>
      <c r="S71" s="231">
        <v>1465</v>
      </c>
      <c r="T71" s="215">
        <v>10</v>
      </c>
      <c r="U71" s="216">
        <v>185</v>
      </c>
      <c r="V71" s="212">
        <v>192</v>
      </c>
      <c r="W71" s="169">
        <f t="shared" ref="W71:W79" si="22">IFERROR(V71/S71,"-")</f>
        <v>0.1310580204778157</v>
      </c>
      <c r="X71" s="231">
        <v>890</v>
      </c>
      <c r="Y71" s="215">
        <v>6</v>
      </c>
      <c r="Z71" s="216">
        <v>143</v>
      </c>
      <c r="AA71" s="212">
        <v>146</v>
      </c>
      <c r="AB71" s="125">
        <f t="shared" ref="AB71:AB79" si="23">IFERROR(AA71/X71,"-")</f>
        <v>0.16404494382022472</v>
      </c>
      <c r="AC71" s="308">
        <v>464</v>
      </c>
      <c r="AD71" s="215">
        <v>3</v>
      </c>
      <c r="AE71" s="216">
        <v>92</v>
      </c>
      <c r="AF71" s="212">
        <v>94</v>
      </c>
      <c r="AG71" s="169">
        <f t="shared" ref="AG71:AG79" si="24">IFERROR(AF71/AC71,"-")</f>
        <v>0.20258620689655171</v>
      </c>
      <c r="AH71" s="231">
        <v>206</v>
      </c>
      <c r="AI71" s="215">
        <v>0</v>
      </c>
      <c r="AJ71" s="216">
        <v>39</v>
      </c>
      <c r="AK71" s="212">
        <v>39</v>
      </c>
      <c r="AL71" s="169">
        <f t="shared" ref="AL71:AL79" si="25">IFERROR(AK71/AH71,"-")</f>
        <v>0.18932038834951456</v>
      </c>
      <c r="AM71" s="231">
        <f t="shared" ref="AM71:AM79" si="26">SUM(D71,I71,N71,S71,X71,AC71,AH71)</f>
        <v>5005</v>
      </c>
      <c r="AN71" s="215">
        <f t="shared" ref="AN71:AN79" si="27">SUM(E71,J71,O71,T71,Y71,AD71,AI71)</f>
        <v>39</v>
      </c>
      <c r="AO71" s="214">
        <f t="shared" ref="AO71:AO79" si="28">SUM(F71,K71,P71,U71,Z71,AE71,AJ71)</f>
        <v>633</v>
      </c>
      <c r="AP71" s="212">
        <f t="shared" ref="AP71:AP79" si="29">SUM(G71,L71,Q71,V71,AA71,AF71,AK71)</f>
        <v>655</v>
      </c>
      <c r="AQ71" s="169">
        <f t="shared" ref="AQ71:AQ79" si="30">IFERROR(AP71/AM71,"-")</f>
        <v>0.13086913086913088</v>
      </c>
      <c r="AR71" s="131">
        <f t="shared" ref="AR71:AR79" si="31">IFERROR(G71/$AP71,"-")</f>
        <v>3.0534351145038168E-3</v>
      </c>
      <c r="AS71" s="131">
        <f t="shared" ref="AS71:AS79" si="32">IFERROR(L71/$AP71,"-")</f>
        <v>3.0534351145038168E-3</v>
      </c>
      <c r="AT71" s="131">
        <f t="shared" ref="AT71:AT79" si="33">IFERROR(Q71/$AP71,"-")</f>
        <v>0.27480916030534353</v>
      </c>
      <c r="AU71" s="131">
        <f t="shared" ref="AU71:AU79" si="34">IFERROR(V71/$AP71,"-")</f>
        <v>0.29312977099236642</v>
      </c>
      <c r="AV71" s="131">
        <f t="shared" ref="AV71:AV79" si="35">IFERROR(AA71/$AP71,"-")</f>
        <v>0.22290076335877862</v>
      </c>
      <c r="AW71" s="131">
        <f t="shared" ref="AW71:AW79" si="36">IFERROR(AF71/$AP71,"-")</f>
        <v>0.1435114503816794</v>
      </c>
      <c r="AX71" s="131">
        <f t="shared" ref="AX71:AX79" si="37">IFERROR(AK71/$AP71,"-")</f>
        <v>5.9541984732824425E-2</v>
      </c>
      <c r="AY71" s="230"/>
    </row>
    <row r="72" spans="2:51" ht="13.5" customHeight="1">
      <c r="B72" s="228">
        <v>67</v>
      </c>
      <c r="C72" s="229" t="s">
        <v>7</v>
      </c>
      <c r="D72" s="231">
        <v>17</v>
      </c>
      <c r="E72" s="215">
        <v>0</v>
      </c>
      <c r="F72" s="216">
        <v>5</v>
      </c>
      <c r="G72" s="212">
        <v>5</v>
      </c>
      <c r="H72" s="169">
        <f t="shared" si="19"/>
        <v>0.29411764705882354</v>
      </c>
      <c r="I72" s="231">
        <v>35</v>
      </c>
      <c r="J72" s="215">
        <v>1</v>
      </c>
      <c r="K72" s="216">
        <v>7</v>
      </c>
      <c r="L72" s="212">
        <v>7</v>
      </c>
      <c r="M72" s="169">
        <f t="shared" si="20"/>
        <v>0.2</v>
      </c>
      <c r="N72" s="231">
        <v>756</v>
      </c>
      <c r="O72" s="215">
        <v>5</v>
      </c>
      <c r="P72" s="216">
        <v>91</v>
      </c>
      <c r="Q72" s="212">
        <v>94</v>
      </c>
      <c r="R72" s="169">
        <f t="shared" si="21"/>
        <v>0.12433862433862433</v>
      </c>
      <c r="S72" s="231">
        <v>597</v>
      </c>
      <c r="T72" s="215">
        <v>6</v>
      </c>
      <c r="U72" s="216">
        <v>82</v>
      </c>
      <c r="V72" s="212">
        <v>85</v>
      </c>
      <c r="W72" s="169">
        <f t="shared" si="22"/>
        <v>0.14237855946398659</v>
      </c>
      <c r="X72" s="231">
        <v>395</v>
      </c>
      <c r="Y72" s="215">
        <v>4</v>
      </c>
      <c r="Z72" s="216">
        <v>68</v>
      </c>
      <c r="AA72" s="212">
        <v>69</v>
      </c>
      <c r="AB72" s="125">
        <f t="shared" si="23"/>
        <v>0.17468354430379746</v>
      </c>
      <c r="AC72" s="308">
        <v>258</v>
      </c>
      <c r="AD72" s="215">
        <v>0</v>
      </c>
      <c r="AE72" s="216">
        <v>47</v>
      </c>
      <c r="AF72" s="212">
        <v>47</v>
      </c>
      <c r="AG72" s="169">
        <f t="shared" si="24"/>
        <v>0.18217054263565891</v>
      </c>
      <c r="AH72" s="231">
        <v>119</v>
      </c>
      <c r="AI72" s="215">
        <v>0</v>
      </c>
      <c r="AJ72" s="216">
        <v>34</v>
      </c>
      <c r="AK72" s="212">
        <v>34</v>
      </c>
      <c r="AL72" s="169">
        <f t="shared" si="25"/>
        <v>0.2857142857142857</v>
      </c>
      <c r="AM72" s="231">
        <f t="shared" si="26"/>
        <v>2177</v>
      </c>
      <c r="AN72" s="215">
        <f t="shared" si="27"/>
        <v>16</v>
      </c>
      <c r="AO72" s="214">
        <f t="shared" si="28"/>
        <v>334</v>
      </c>
      <c r="AP72" s="212">
        <f t="shared" si="29"/>
        <v>341</v>
      </c>
      <c r="AQ72" s="169">
        <f t="shared" si="30"/>
        <v>0.15663757464400552</v>
      </c>
      <c r="AR72" s="131">
        <f t="shared" si="31"/>
        <v>1.466275659824047E-2</v>
      </c>
      <c r="AS72" s="131">
        <f t="shared" si="32"/>
        <v>2.0527859237536656E-2</v>
      </c>
      <c r="AT72" s="131">
        <f t="shared" si="33"/>
        <v>0.2756598240469208</v>
      </c>
      <c r="AU72" s="131">
        <f t="shared" si="34"/>
        <v>0.24926686217008798</v>
      </c>
      <c r="AV72" s="131">
        <f t="shared" si="35"/>
        <v>0.20234604105571846</v>
      </c>
      <c r="AW72" s="131">
        <f t="shared" si="36"/>
        <v>0.1378299120234604</v>
      </c>
      <c r="AX72" s="131">
        <f t="shared" si="37"/>
        <v>9.9706744868035185E-2</v>
      </c>
      <c r="AY72" s="230"/>
    </row>
    <row r="73" spans="2:51" ht="13.5" customHeight="1">
      <c r="B73" s="228">
        <v>68</v>
      </c>
      <c r="C73" s="229" t="s">
        <v>53</v>
      </c>
      <c r="D73" s="231">
        <v>14</v>
      </c>
      <c r="E73" s="215">
        <v>0</v>
      </c>
      <c r="F73" s="216">
        <v>2</v>
      </c>
      <c r="G73" s="212">
        <v>2</v>
      </c>
      <c r="H73" s="169">
        <f t="shared" si="19"/>
        <v>0.14285714285714285</v>
      </c>
      <c r="I73" s="231">
        <v>32</v>
      </c>
      <c r="J73" s="215">
        <v>1</v>
      </c>
      <c r="K73" s="216">
        <v>4</v>
      </c>
      <c r="L73" s="212">
        <v>5</v>
      </c>
      <c r="M73" s="169">
        <f t="shared" si="20"/>
        <v>0.15625</v>
      </c>
      <c r="N73" s="231">
        <v>993</v>
      </c>
      <c r="O73" s="215">
        <v>15</v>
      </c>
      <c r="P73" s="216">
        <v>91</v>
      </c>
      <c r="Q73" s="212">
        <v>104</v>
      </c>
      <c r="R73" s="169">
        <f t="shared" si="21"/>
        <v>0.10473313192346426</v>
      </c>
      <c r="S73" s="231">
        <v>827</v>
      </c>
      <c r="T73" s="215">
        <v>10</v>
      </c>
      <c r="U73" s="216">
        <v>129</v>
      </c>
      <c r="V73" s="212">
        <v>135</v>
      </c>
      <c r="W73" s="169">
        <f t="shared" si="22"/>
        <v>0.16324062877871826</v>
      </c>
      <c r="X73" s="231">
        <v>613</v>
      </c>
      <c r="Y73" s="215">
        <v>1</v>
      </c>
      <c r="Z73" s="216">
        <v>113</v>
      </c>
      <c r="AA73" s="212">
        <v>114</v>
      </c>
      <c r="AB73" s="125">
        <f t="shared" si="23"/>
        <v>0.18597063621533441</v>
      </c>
      <c r="AC73" s="308">
        <v>317</v>
      </c>
      <c r="AD73" s="215">
        <v>0</v>
      </c>
      <c r="AE73" s="216">
        <v>67</v>
      </c>
      <c r="AF73" s="212">
        <v>67</v>
      </c>
      <c r="AG73" s="169">
        <f t="shared" si="24"/>
        <v>0.2113564668769716</v>
      </c>
      <c r="AH73" s="231">
        <v>127</v>
      </c>
      <c r="AI73" s="215">
        <v>0</v>
      </c>
      <c r="AJ73" s="216">
        <v>29</v>
      </c>
      <c r="AK73" s="212">
        <v>29</v>
      </c>
      <c r="AL73" s="169">
        <f t="shared" si="25"/>
        <v>0.2283464566929134</v>
      </c>
      <c r="AM73" s="231">
        <f t="shared" si="26"/>
        <v>2923</v>
      </c>
      <c r="AN73" s="215">
        <f t="shared" si="27"/>
        <v>27</v>
      </c>
      <c r="AO73" s="214">
        <f t="shared" si="28"/>
        <v>435</v>
      </c>
      <c r="AP73" s="212">
        <f t="shared" si="29"/>
        <v>456</v>
      </c>
      <c r="AQ73" s="169">
        <f t="shared" si="30"/>
        <v>0.15600410537119397</v>
      </c>
      <c r="AR73" s="131">
        <f t="shared" si="31"/>
        <v>4.3859649122807015E-3</v>
      </c>
      <c r="AS73" s="131">
        <f t="shared" si="32"/>
        <v>1.0964912280701754E-2</v>
      </c>
      <c r="AT73" s="131">
        <f t="shared" si="33"/>
        <v>0.22807017543859648</v>
      </c>
      <c r="AU73" s="131">
        <f t="shared" si="34"/>
        <v>0.29605263157894735</v>
      </c>
      <c r="AV73" s="131">
        <f t="shared" si="35"/>
        <v>0.25</v>
      </c>
      <c r="AW73" s="131">
        <f t="shared" si="36"/>
        <v>0.14692982456140352</v>
      </c>
      <c r="AX73" s="131">
        <f t="shared" si="37"/>
        <v>6.3596491228070179E-2</v>
      </c>
      <c r="AY73" s="230"/>
    </row>
    <row r="74" spans="2:51" ht="13.5" customHeight="1">
      <c r="B74" s="228">
        <v>69</v>
      </c>
      <c r="C74" s="229" t="s">
        <v>54</v>
      </c>
      <c r="D74" s="231">
        <v>23</v>
      </c>
      <c r="E74" s="215">
        <v>0</v>
      </c>
      <c r="F74" s="216">
        <v>4</v>
      </c>
      <c r="G74" s="212">
        <v>4</v>
      </c>
      <c r="H74" s="169">
        <f t="shared" si="19"/>
        <v>0.17391304347826086</v>
      </c>
      <c r="I74" s="231">
        <v>57</v>
      </c>
      <c r="J74" s="215">
        <v>0</v>
      </c>
      <c r="K74" s="216">
        <v>10</v>
      </c>
      <c r="L74" s="212">
        <v>10</v>
      </c>
      <c r="M74" s="169">
        <f t="shared" si="20"/>
        <v>0.17543859649122806</v>
      </c>
      <c r="N74" s="231">
        <v>2794</v>
      </c>
      <c r="O74" s="215">
        <v>41</v>
      </c>
      <c r="P74" s="216">
        <v>260</v>
      </c>
      <c r="Q74" s="212">
        <v>285</v>
      </c>
      <c r="R74" s="169">
        <f t="shared" si="21"/>
        <v>0.10200429491768075</v>
      </c>
      <c r="S74" s="231">
        <v>2021</v>
      </c>
      <c r="T74" s="215">
        <v>25</v>
      </c>
      <c r="U74" s="216">
        <v>287</v>
      </c>
      <c r="V74" s="212">
        <v>305</v>
      </c>
      <c r="W74" s="169">
        <f t="shared" si="22"/>
        <v>0.15091538842157348</v>
      </c>
      <c r="X74" s="231">
        <v>1088</v>
      </c>
      <c r="Y74" s="215">
        <v>5</v>
      </c>
      <c r="Z74" s="216">
        <v>206</v>
      </c>
      <c r="AA74" s="212">
        <v>208</v>
      </c>
      <c r="AB74" s="125">
        <f t="shared" si="23"/>
        <v>0.19117647058823528</v>
      </c>
      <c r="AC74" s="308">
        <v>620</v>
      </c>
      <c r="AD74" s="215">
        <v>1</v>
      </c>
      <c r="AE74" s="216">
        <v>137</v>
      </c>
      <c r="AF74" s="212">
        <v>137</v>
      </c>
      <c r="AG74" s="169">
        <f t="shared" si="24"/>
        <v>0.22096774193548388</v>
      </c>
      <c r="AH74" s="231">
        <v>238</v>
      </c>
      <c r="AI74" s="215">
        <v>0</v>
      </c>
      <c r="AJ74" s="216">
        <v>65</v>
      </c>
      <c r="AK74" s="212">
        <v>65</v>
      </c>
      <c r="AL74" s="169">
        <f t="shared" si="25"/>
        <v>0.27310924369747897</v>
      </c>
      <c r="AM74" s="231">
        <f t="shared" si="26"/>
        <v>6841</v>
      </c>
      <c r="AN74" s="215">
        <f t="shared" si="27"/>
        <v>72</v>
      </c>
      <c r="AO74" s="214">
        <f t="shared" si="28"/>
        <v>969</v>
      </c>
      <c r="AP74" s="212">
        <f t="shared" si="29"/>
        <v>1014</v>
      </c>
      <c r="AQ74" s="169">
        <f t="shared" si="30"/>
        <v>0.14822394386785559</v>
      </c>
      <c r="AR74" s="131">
        <f t="shared" si="31"/>
        <v>3.9447731755424065E-3</v>
      </c>
      <c r="AS74" s="131">
        <f t="shared" si="32"/>
        <v>9.8619329388560158E-3</v>
      </c>
      <c r="AT74" s="131">
        <f t="shared" si="33"/>
        <v>0.28106508875739644</v>
      </c>
      <c r="AU74" s="131">
        <f t="shared" si="34"/>
        <v>0.30078895463510846</v>
      </c>
      <c r="AV74" s="131">
        <f t="shared" si="35"/>
        <v>0.20512820512820512</v>
      </c>
      <c r="AW74" s="131">
        <f t="shared" si="36"/>
        <v>0.13510848126232741</v>
      </c>
      <c r="AX74" s="131">
        <f t="shared" si="37"/>
        <v>6.4102564102564097E-2</v>
      </c>
      <c r="AY74" s="230"/>
    </row>
    <row r="75" spans="2:51" ht="13.5" customHeight="1">
      <c r="B75" s="228">
        <v>70</v>
      </c>
      <c r="C75" s="229" t="s">
        <v>55</v>
      </c>
      <c r="D75" s="231">
        <v>2</v>
      </c>
      <c r="E75" s="215">
        <v>1</v>
      </c>
      <c r="F75" s="216">
        <v>1</v>
      </c>
      <c r="G75" s="212">
        <v>1</v>
      </c>
      <c r="H75" s="169">
        <f t="shared" si="19"/>
        <v>0.5</v>
      </c>
      <c r="I75" s="231">
        <v>8</v>
      </c>
      <c r="J75" s="215">
        <v>0</v>
      </c>
      <c r="K75" s="216">
        <v>1</v>
      </c>
      <c r="L75" s="212">
        <v>1</v>
      </c>
      <c r="M75" s="169">
        <f t="shared" si="20"/>
        <v>0.125</v>
      </c>
      <c r="N75" s="231">
        <v>394</v>
      </c>
      <c r="O75" s="215">
        <v>4</v>
      </c>
      <c r="P75" s="216">
        <v>39</v>
      </c>
      <c r="Q75" s="212">
        <v>43</v>
      </c>
      <c r="R75" s="169">
        <f t="shared" si="21"/>
        <v>0.10913705583756345</v>
      </c>
      <c r="S75" s="231">
        <v>359</v>
      </c>
      <c r="T75" s="215">
        <v>1</v>
      </c>
      <c r="U75" s="216">
        <v>49</v>
      </c>
      <c r="V75" s="212">
        <v>50</v>
      </c>
      <c r="W75" s="169">
        <f t="shared" si="22"/>
        <v>0.1392757660167131</v>
      </c>
      <c r="X75" s="231">
        <v>250</v>
      </c>
      <c r="Y75" s="215">
        <v>3</v>
      </c>
      <c r="Z75" s="216">
        <v>52</v>
      </c>
      <c r="AA75" s="212">
        <v>53</v>
      </c>
      <c r="AB75" s="125">
        <f t="shared" si="23"/>
        <v>0.21199999999999999</v>
      </c>
      <c r="AC75" s="308">
        <v>138</v>
      </c>
      <c r="AD75" s="215">
        <v>1</v>
      </c>
      <c r="AE75" s="216">
        <v>28</v>
      </c>
      <c r="AF75" s="212">
        <v>29</v>
      </c>
      <c r="AG75" s="169">
        <f t="shared" si="24"/>
        <v>0.21014492753623187</v>
      </c>
      <c r="AH75" s="231">
        <v>40</v>
      </c>
      <c r="AI75" s="215">
        <v>0</v>
      </c>
      <c r="AJ75" s="216">
        <v>5</v>
      </c>
      <c r="AK75" s="212">
        <v>5</v>
      </c>
      <c r="AL75" s="169">
        <f t="shared" si="25"/>
        <v>0.125</v>
      </c>
      <c r="AM75" s="231">
        <f t="shared" si="26"/>
        <v>1191</v>
      </c>
      <c r="AN75" s="215">
        <f t="shared" si="27"/>
        <v>10</v>
      </c>
      <c r="AO75" s="214">
        <f t="shared" si="28"/>
        <v>175</v>
      </c>
      <c r="AP75" s="212">
        <f t="shared" si="29"/>
        <v>182</v>
      </c>
      <c r="AQ75" s="169">
        <f t="shared" si="30"/>
        <v>0.1528127623845508</v>
      </c>
      <c r="AR75" s="131">
        <f t="shared" si="31"/>
        <v>5.4945054945054949E-3</v>
      </c>
      <c r="AS75" s="131">
        <f t="shared" si="32"/>
        <v>5.4945054945054949E-3</v>
      </c>
      <c r="AT75" s="131">
        <f t="shared" si="33"/>
        <v>0.23626373626373626</v>
      </c>
      <c r="AU75" s="131">
        <f t="shared" si="34"/>
        <v>0.27472527472527475</v>
      </c>
      <c r="AV75" s="131">
        <f t="shared" si="35"/>
        <v>0.29120879120879123</v>
      </c>
      <c r="AW75" s="131">
        <f t="shared" si="36"/>
        <v>0.15934065934065933</v>
      </c>
      <c r="AX75" s="131">
        <f t="shared" si="37"/>
        <v>2.7472527472527472E-2</v>
      </c>
      <c r="AY75" s="230"/>
    </row>
    <row r="76" spans="2:51" ht="13.5" customHeight="1">
      <c r="B76" s="228">
        <v>71</v>
      </c>
      <c r="C76" s="229" t="s">
        <v>56</v>
      </c>
      <c r="D76" s="231">
        <v>5</v>
      </c>
      <c r="E76" s="215">
        <v>0</v>
      </c>
      <c r="F76" s="216">
        <v>0</v>
      </c>
      <c r="G76" s="212">
        <v>0</v>
      </c>
      <c r="H76" s="169">
        <f t="shared" si="19"/>
        <v>0</v>
      </c>
      <c r="I76" s="231">
        <v>16</v>
      </c>
      <c r="J76" s="215">
        <v>1</v>
      </c>
      <c r="K76" s="216">
        <v>8</v>
      </c>
      <c r="L76" s="212">
        <v>9</v>
      </c>
      <c r="M76" s="169">
        <f t="shared" si="20"/>
        <v>0.5625</v>
      </c>
      <c r="N76" s="231">
        <v>1227</v>
      </c>
      <c r="O76" s="215">
        <v>9</v>
      </c>
      <c r="P76" s="216">
        <v>112</v>
      </c>
      <c r="Q76" s="212">
        <v>120</v>
      </c>
      <c r="R76" s="169">
        <f t="shared" si="21"/>
        <v>9.7799511002444994E-2</v>
      </c>
      <c r="S76" s="231">
        <v>1074</v>
      </c>
      <c r="T76" s="215">
        <v>14</v>
      </c>
      <c r="U76" s="216">
        <v>179</v>
      </c>
      <c r="V76" s="212">
        <v>187</v>
      </c>
      <c r="W76" s="169">
        <f t="shared" si="22"/>
        <v>0.17411545623836128</v>
      </c>
      <c r="X76" s="231">
        <v>720</v>
      </c>
      <c r="Y76" s="215">
        <v>4</v>
      </c>
      <c r="Z76" s="216">
        <v>140</v>
      </c>
      <c r="AA76" s="212">
        <v>142</v>
      </c>
      <c r="AB76" s="125">
        <f t="shared" si="23"/>
        <v>0.19722222222222222</v>
      </c>
      <c r="AC76" s="308">
        <v>380</v>
      </c>
      <c r="AD76" s="215">
        <v>3</v>
      </c>
      <c r="AE76" s="216">
        <v>90</v>
      </c>
      <c r="AF76" s="212">
        <v>91</v>
      </c>
      <c r="AG76" s="169">
        <f t="shared" si="24"/>
        <v>0.23947368421052631</v>
      </c>
      <c r="AH76" s="231">
        <v>151</v>
      </c>
      <c r="AI76" s="215">
        <v>0</v>
      </c>
      <c r="AJ76" s="216">
        <v>39</v>
      </c>
      <c r="AK76" s="212">
        <v>39</v>
      </c>
      <c r="AL76" s="169">
        <f t="shared" si="25"/>
        <v>0.25827814569536423</v>
      </c>
      <c r="AM76" s="231">
        <f t="shared" si="26"/>
        <v>3573</v>
      </c>
      <c r="AN76" s="215">
        <f t="shared" si="27"/>
        <v>31</v>
      </c>
      <c r="AO76" s="214">
        <f t="shared" si="28"/>
        <v>568</v>
      </c>
      <c r="AP76" s="212">
        <f t="shared" si="29"/>
        <v>588</v>
      </c>
      <c r="AQ76" s="169">
        <f t="shared" si="30"/>
        <v>0.16456759026028547</v>
      </c>
      <c r="AR76" s="131">
        <f t="shared" si="31"/>
        <v>0</v>
      </c>
      <c r="AS76" s="131">
        <f t="shared" si="32"/>
        <v>1.5306122448979591E-2</v>
      </c>
      <c r="AT76" s="131">
        <f t="shared" si="33"/>
        <v>0.20408163265306123</v>
      </c>
      <c r="AU76" s="131">
        <f t="shared" si="34"/>
        <v>0.31802721088435376</v>
      </c>
      <c r="AV76" s="131">
        <f t="shared" si="35"/>
        <v>0.24149659863945577</v>
      </c>
      <c r="AW76" s="131">
        <f t="shared" si="36"/>
        <v>0.15476190476190477</v>
      </c>
      <c r="AX76" s="131">
        <f t="shared" si="37"/>
        <v>6.6326530612244902E-2</v>
      </c>
      <c r="AY76" s="230"/>
    </row>
    <row r="77" spans="2:51" ht="13.5" customHeight="1">
      <c r="B77" s="228">
        <v>72</v>
      </c>
      <c r="C77" s="229" t="s">
        <v>32</v>
      </c>
      <c r="D77" s="231">
        <v>3</v>
      </c>
      <c r="E77" s="215">
        <v>0</v>
      </c>
      <c r="F77" s="216">
        <v>2</v>
      </c>
      <c r="G77" s="212">
        <v>2</v>
      </c>
      <c r="H77" s="169">
        <f t="shared" si="19"/>
        <v>0.66666666666666663</v>
      </c>
      <c r="I77" s="231">
        <v>13</v>
      </c>
      <c r="J77" s="215">
        <v>0</v>
      </c>
      <c r="K77" s="216">
        <v>1</v>
      </c>
      <c r="L77" s="212">
        <v>1</v>
      </c>
      <c r="M77" s="169">
        <f t="shared" si="20"/>
        <v>7.6923076923076927E-2</v>
      </c>
      <c r="N77" s="231">
        <v>829</v>
      </c>
      <c r="O77" s="215">
        <v>7</v>
      </c>
      <c r="P77" s="216">
        <v>73</v>
      </c>
      <c r="Q77" s="212">
        <v>77</v>
      </c>
      <c r="R77" s="169">
        <f t="shared" si="21"/>
        <v>9.2882991556091671E-2</v>
      </c>
      <c r="S77" s="231">
        <v>638</v>
      </c>
      <c r="T77" s="215">
        <v>8</v>
      </c>
      <c r="U77" s="216">
        <v>84</v>
      </c>
      <c r="V77" s="212">
        <v>89</v>
      </c>
      <c r="W77" s="169">
        <f t="shared" si="22"/>
        <v>0.13949843260188088</v>
      </c>
      <c r="X77" s="231">
        <v>419</v>
      </c>
      <c r="Y77" s="215">
        <v>1</v>
      </c>
      <c r="Z77" s="216">
        <v>80</v>
      </c>
      <c r="AA77" s="212">
        <v>81</v>
      </c>
      <c r="AB77" s="125">
        <f t="shared" si="23"/>
        <v>0.19331742243436753</v>
      </c>
      <c r="AC77" s="308">
        <v>224</v>
      </c>
      <c r="AD77" s="215">
        <v>0</v>
      </c>
      <c r="AE77" s="216">
        <v>57</v>
      </c>
      <c r="AF77" s="212">
        <v>57</v>
      </c>
      <c r="AG77" s="169">
        <f t="shared" si="24"/>
        <v>0.2544642857142857</v>
      </c>
      <c r="AH77" s="231">
        <v>85</v>
      </c>
      <c r="AI77" s="215">
        <v>1</v>
      </c>
      <c r="AJ77" s="216">
        <v>21</v>
      </c>
      <c r="AK77" s="212">
        <v>21</v>
      </c>
      <c r="AL77" s="169">
        <f t="shared" si="25"/>
        <v>0.24705882352941178</v>
      </c>
      <c r="AM77" s="231">
        <f t="shared" si="26"/>
        <v>2211</v>
      </c>
      <c r="AN77" s="215">
        <f t="shared" si="27"/>
        <v>17</v>
      </c>
      <c r="AO77" s="214">
        <f t="shared" si="28"/>
        <v>318</v>
      </c>
      <c r="AP77" s="212">
        <f t="shared" si="29"/>
        <v>328</v>
      </c>
      <c r="AQ77" s="169">
        <f t="shared" si="30"/>
        <v>0.1483491632745364</v>
      </c>
      <c r="AR77" s="131">
        <f t="shared" si="31"/>
        <v>6.0975609756097563E-3</v>
      </c>
      <c r="AS77" s="131">
        <f t="shared" si="32"/>
        <v>3.0487804878048782E-3</v>
      </c>
      <c r="AT77" s="131">
        <f t="shared" si="33"/>
        <v>0.2347560975609756</v>
      </c>
      <c r="AU77" s="131">
        <f t="shared" si="34"/>
        <v>0.27134146341463417</v>
      </c>
      <c r="AV77" s="131">
        <f t="shared" si="35"/>
        <v>0.24695121951219512</v>
      </c>
      <c r="AW77" s="131">
        <f t="shared" si="36"/>
        <v>0.17378048780487804</v>
      </c>
      <c r="AX77" s="131">
        <f t="shared" si="37"/>
        <v>6.402439024390244E-2</v>
      </c>
      <c r="AY77" s="230"/>
    </row>
    <row r="78" spans="2:51" ht="13.5" customHeight="1">
      <c r="B78" s="228">
        <v>73</v>
      </c>
      <c r="C78" s="229" t="s">
        <v>33</v>
      </c>
      <c r="D78" s="231">
        <v>1</v>
      </c>
      <c r="E78" s="215">
        <v>0</v>
      </c>
      <c r="F78" s="216">
        <v>0</v>
      </c>
      <c r="G78" s="212">
        <v>0</v>
      </c>
      <c r="H78" s="169">
        <f t="shared" si="19"/>
        <v>0</v>
      </c>
      <c r="I78" s="231">
        <v>3</v>
      </c>
      <c r="J78" s="215">
        <v>0</v>
      </c>
      <c r="K78" s="216">
        <v>0</v>
      </c>
      <c r="L78" s="212">
        <v>0</v>
      </c>
      <c r="M78" s="169">
        <f t="shared" si="20"/>
        <v>0</v>
      </c>
      <c r="N78" s="231">
        <v>1040</v>
      </c>
      <c r="O78" s="215">
        <v>12</v>
      </c>
      <c r="P78" s="216">
        <v>105</v>
      </c>
      <c r="Q78" s="212">
        <v>110</v>
      </c>
      <c r="R78" s="169">
        <f t="shared" si="21"/>
        <v>0.10576923076923077</v>
      </c>
      <c r="S78" s="231">
        <v>910</v>
      </c>
      <c r="T78" s="215">
        <v>13</v>
      </c>
      <c r="U78" s="216">
        <v>121</v>
      </c>
      <c r="V78" s="212">
        <v>126</v>
      </c>
      <c r="W78" s="169">
        <f t="shared" si="22"/>
        <v>0.13846153846153847</v>
      </c>
      <c r="X78" s="231">
        <v>642</v>
      </c>
      <c r="Y78" s="215">
        <v>5</v>
      </c>
      <c r="Z78" s="216">
        <v>111</v>
      </c>
      <c r="AA78" s="212">
        <v>114</v>
      </c>
      <c r="AB78" s="125">
        <f t="shared" si="23"/>
        <v>0.17757009345794392</v>
      </c>
      <c r="AC78" s="308">
        <v>301</v>
      </c>
      <c r="AD78" s="215">
        <v>3</v>
      </c>
      <c r="AE78" s="216">
        <v>61</v>
      </c>
      <c r="AF78" s="212">
        <v>62</v>
      </c>
      <c r="AG78" s="169">
        <f t="shared" si="24"/>
        <v>0.20598006644518271</v>
      </c>
      <c r="AH78" s="231">
        <v>124</v>
      </c>
      <c r="AI78" s="215">
        <v>0</v>
      </c>
      <c r="AJ78" s="216">
        <v>25</v>
      </c>
      <c r="AK78" s="212">
        <v>25</v>
      </c>
      <c r="AL78" s="169">
        <f t="shared" si="25"/>
        <v>0.20161290322580644</v>
      </c>
      <c r="AM78" s="231">
        <f t="shared" si="26"/>
        <v>3021</v>
      </c>
      <c r="AN78" s="215">
        <f t="shared" si="27"/>
        <v>33</v>
      </c>
      <c r="AO78" s="214">
        <f t="shared" si="28"/>
        <v>423</v>
      </c>
      <c r="AP78" s="212">
        <f t="shared" si="29"/>
        <v>437</v>
      </c>
      <c r="AQ78" s="169">
        <f t="shared" si="30"/>
        <v>0.14465408805031446</v>
      </c>
      <c r="AR78" s="131">
        <f t="shared" si="31"/>
        <v>0</v>
      </c>
      <c r="AS78" s="131">
        <f t="shared" si="32"/>
        <v>0</v>
      </c>
      <c r="AT78" s="131">
        <f t="shared" si="33"/>
        <v>0.25171624713958812</v>
      </c>
      <c r="AU78" s="131">
        <f t="shared" si="34"/>
        <v>0.28832951945080093</v>
      </c>
      <c r="AV78" s="131">
        <f t="shared" si="35"/>
        <v>0.2608695652173913</v>
      </c>
      <c r="AW78" s="131">
        <f t="shared" si="36"/>
        <v>0.14187643020594964</v>
      </c>
      <c r="AX78" s="131">
        <f t="shared" si="37"/>
        <v>5.7208237986270026E-2</v>
      </c>
      <c r="AY78" s="230"/>
    </row>
    <row r="79" spans="2:51" ht="13.5" customHeight="1" thickBot="1">
      <c r="B79" s="228">
        <v>74</v>
      </c>
      <c r="C79" s="229" t="s">
        <v>34</v>
      </c>
      <c r="D79" s="231">
        <v>2</v>
      </c>
      <c r="E79" s="215">
        <v>0</v>
      </c>
      <c r="F79" s="216">
        <v>0</v>
      </c>
      <c r="G79" s="212">
        <v>0</v>
      </c>
      <c r="H79" s="169">
        <f t="shared" si="19"/>
        <v>0</v>
      </c>
      <c r="I79" s="231">
        <v>3</v>
      </c>
      <c r="J79" s="215">
        <v>0</v>
      </c>
      <c r="K79" s="216">
        <v>1</v>
      </c>
      <c r="L79" s="212">
        <v>1</v>
      </c>
      <c r="M79" s="169">
        <f t="shared" si="20"/>
        <v>0.33333333333333331</v>
      </c>
      <c r="N79" s="231">
        <v>540</v>
      </c>
      <c r="O79" s="215">
        <v>6</v>
      </c>
      <c r="P79" s="216">
        <v>66</v>
      </c>
      <c r="Q79" s="212">
        <v>69</v>
      </c>
      <c r="R79" s="169">
        <f t="shared" si="21"/>
        <v>0.12777777777777777</v>
      </c>
      <c r="S79" s="231">
        <v>394</v>
      </c>
      <c r="T79" s="215">
        <v>1</v>
      </c>
      <c r="U79" s="216">
        <v>62</v>
      </c>
      <c r="V79" s="212">
        <v>62</v>
      </c>
      <c r="W79" s="169">
        <f t="shared" si="22"/>
        <v>0.15736040609137056</v>
      </c>
      <c r="X79" s="231">
        <v>255</v>
      </c>
      <c r="Y79" s="215">
        <v>5</v>
      </c>
      <c r="Z79" s="216">
        <v>51</v>
      </c>
      <c r="AA79" s="212">
        <v>55</v>
      </c>
      <c r="AB79" s="125">
        <f t="shared" si="23"/>
        <v>0.21568627450980393</v>
      </c>
      <c r="AC79" s="308">
        <v>130</v>
      </c>
      <c r="AD79" s="215">
        <v>1</v>
      </c>
      <c r="AE79" s="216">
        <v>37</v>
      </c>
      <c r="AF79" s="212">
        <v>38</v>
      </c>
      <c r="AG79" s="169">
        <f t="shared" si="24"/>
        <v>0.29230769230769232</v>
      </c>
      <c r="AH79" s="231">
        <v>67</v>
      </c>
      <c r="AI79" s="215">
        <v>0</v>
      </c>
      <c r="AJ79" s="216">
        <v>19</v>
      </c>
      <c r="AK79" s="212">
        <v>19</v>
      </c>
      <c r="AL79" s="169">
        <f t="shared" si="25"/>
        <v>0.28358208955223879</v>
      </c>
      <c r="AM79" s="231">
        <f t="shared" si="26"/>
        <v>1391</v>
      </c>
      <c r="AN79" s="215">
        <f t="shared" si="27"/>
        <v>13</v>
      </c>
      <c r="AO79" s="214">
        <f t="shared" si="28"/>
        <v>236</v>
      </c>
      <c r="AP79" s="212">
        <f t="shared" si="29"/>
        <v>244</v>
      </c>
      <c r="AQ79" s="169">
        <f t="shared" si="30"/>
        <v>0.17541337167505391</v>
      </c>
      <c r="AR79" s="131">
        <f t="shared" si="31"/>
        <v>0</v>
      </c>
      <c r="AS79" s="131">
        <f t="shared" si="32"/>
        <v>4.0983606557377051E-3</v>
      </c>
      <c r="AT79" s="131">
        <f t="shared" si="33"/>
        <v>0.28278688524590162</v>
      </c>
      <c r="AU79" s="131">
        <f t="shared" si="34"/>
        <v>0.25409836065573771</v>
      </c>
      <c r="AV79" s="131">
        <f t="shared" si="35"/>
        <v>0.22540983606557377</v>
      </c>
      <c r="AW79" s="131">
        <f t="shared" si="36"/>
        <v>0.15573770491803279</v>
      </c>
      <c r="AX79" s="131">
        <f t="shared" si="37"/>
        <v>7.7868852459016397E-2</v>
      </c>
      <c r="AY79" s="230"/>
    </row>
    <row r="80" spans="2:51" ht="13.5" customHeight="1" thickTop="1">
      <c r="B80" s="357" t="s">
        <v>0</v>
      </c>
      <c r="C80" s="358"/>
      <c r="D80" s="196">
        <f>地区別_患者数!D14</f>
        <v>2443</v>
      </c>
      <c r="E80" s="217">
        <f>年齢階層別_患者数!D4</f>
        <v>75</v>
      </c>
      <c r="F80" s="218">
        <f>年齢階層別_患者数!E4</f>
        <v>475</v>
      </c>
      <c r="G80" s="196">
        <f>年齢階層別_患者数!F4</f>
        <v>517</v>
      </c>
      <c r="H80" s="277">
        <f>年齢階層別_患者数!H4</f>
        <v>0.21162505116659844</v>
      </c>
      <c r="I80" s="196">
        <f>地区別_患者数!I14</f>
        <v>8023</v>
      </c>
      <c r="J80" s="217">
        <f>年齢階層別_患者数!D5</f>
        <v>248</v>
      </c>
      <c r="K80" s="218">
        <f>年齢階層別_患者数!E5</f>
        <v>1719</v>
      </c>
      <c r="L80" s="196">
        <f>年齢階層別_患者数!F5</f>
        <v>1856</v>
      </c>
      <c r="M80" s="277">
        <f>年齢階層別_患者数!H5</f>
        <v>0.23133491212763305</v>
      </c>
      <c r="N80" s="196">
        <f>地区別_患者数!N14</f>
        <v>462860</v>
      </c>
      <c r="O80" s="217">
        <f>年齢階層別_患者数!D6</f>
        <v>5656</v>
      </c>
      <c r="P80" s="218">
        <f>年齢階層別_患者数!E6</f>
        <v>47064</v>
      </c>
      <c r="Q80" s="196">
        <f>年齢階層別_患者数!F6</f>
        <v>50312</v>
      </c>
      <c r="R80" s="277">
        <f>年齢階層別_患者数!H6</f>
        <v>0.10869809445620707</v>
      </c>
      <c r="S80" s="196">
        <f>地区別_患者数!S14</f>
        <v>402345</v>
      </c>
      <c r="T80" s="217">
        <f>年齢階層別_患者数!D7</f>
        <v>4661</v>
      </c>
      <c r="U80" s="218">
        <f>年齢階層別_患者数!E7</f>
        <v>58246</v>
      </c>
      <c r="V80" s="196">
        <f>年齢階層別_患者数!F7</f>
        <v>60845</v>
      </c>
      <c r="W80" s="277">
        <f>年齢階層別_患者数!H7</f>
        <v>0.1512259379388336</v>
      </c>
      <c r="X80" s="196">
        <f>地区別_患者数!X14</f>
        <v>259897</v>
      </c>
      <c r="Y80" s="217">
        <f>年齢階層別_患者数!D8</f>
        <v>1963</v>
      </c>
      <c r="Z80" s="218">
        <f>年齢階層別_患者数!E8</f>
        <v>49154</v>
      </c>
      <c r="AA80" s="196">
        <f>年齢階層別_患者数!F8</f>
        <v>50301</v>
      </c>
      <c r="AB80" s="277">
        <f>年齢階層別_患者数!H8</f>
        <v>0.19354205704567579</v>
      </c>
      <c r="AC80" s="196">
        <f>地区別_患者数!AC14</f>
        <v>121354</v>
      </c>
      <c r="AD80" s="217">
        <f>年齢階層別_患者数!D9</f>
        <v>441</v>
      </c>
      <c r="AE80" s="218">
        <f>年齢階層別_患者数!E9</f>
        <v>27394</v>
      </c>
      <c r="AF80" s="196">
        <f>年齢階層別_患者数!F9</f>
        <v>27659</v>
      </c>
      <c r="AG80" s="277">
        <f>年齢階層別_患者数!H9</f>
        <v>0.22791996967549483</v>
      </c>
      <c r="AH80" s="196">
        <f>地区別_患者数!AH14</f>
        <v>46223</v>
      </c>
      <c r="AI80" s="217">
        <f>年齢階層別_患者数!D10</f>
        <v>88</v>
      </c>
      <c r="AJ80" s="218">
        <f>年齢階層別_患者数!E10</f>
        <v>11006</v>
      </c>
      <c r="AK80" s="196">
        <f>年齢階層別_患者数!F10</f>
        <v>11062</v>
      </c>
      <c r="AL80" s="277">
        <f>年齢階層別_患者数!H10</f>
        <v>0.239318088397551</v>
      </c>
      <c r="AM80" s="196">
        <f>地区別_患者数!AM14</f>
        <v>1303145</v>
      </c>
      <c r="AN80" s="217">
        <f>年齢階層別_患者数!D11</f>
        <v>13132</v>
      </c>
      <c r="AO80" s="218">
        <f>年齢階層別_患者数!E11</f>
        <v>195058</v>
      </c>
      <c r="AP80" s="196">
        <f>年齢階層別_患者数!F11</f>
        <v>202552</v>
      </c>
      <c r="AQ80" s="170">
        <f>年齢階層別_患者数!H11</f>
        <v>0.15543320198442998</v>
      </c>
      <c r="AR80" s="132">
        <f>年齢階層別_患者数!G4</f>
        <v>2.552430980686441E-3</v>
      </c>
      <c r="AS80" s="132">
        <f>年齢階層別_患者数!G5</f>
        <v>9.1630791105493901E-3</v>
      </c>
      <c r="AT80" s="132">
        <f>年齢階層別_患者数!G6</f>
        <v>0.24839053675105652</v>
      </c>
      <c r="AU80" s="132">
        <f>年齢階層別_患者数!G7</f>
        <v>0.30039199810419054</v>
      </c>
      <c r="AV80" s="132">
        <f>年齢階層別_患者数!G8</f>
        <v>0.24833622970891425</v>
      </c>
      <c r="AW80" s="132">
        <f>年齢階層別_患者数!G9</f>
        <v>0.13655258896480904</v>
      </c>
      <c r="AX80" s="132">
        <f>年齢階層別_患者数!G10</f>
        <v>5.4613136379793828E-2</v>
      </c>
      <c r="AY80" s="230"/>
    </row>
    <row r="82" spans="5:43" ht="13.5" customHeight="1">
      <c r="E82" s="232"/>
      <c r="F82" s="232"/>
      <c r="G82" s="232"/>
      <c r="H82" s="232"/>
      <c r="J82" s="232"/>
      <c r="K82" s="232"/>
      <c r="L82" s="232"/>
      <c r="M82" s="232"/>
      <c r="O82" s="232"/>
      <c r="P82" s="232"/>
      <c r="Q82" s="232"/>
      <c r="R82" s="232"/>
      <c r="T82" s="232"/>
      <c r="U82" s="232"/>
      <c r="V82" s="232"/>
      <c r="W82" s="232"/>
      <c r="Y82" s="232"/>
      <c r="Z82" s="232"/>
      <c r="AA82" s="232"/>
      <c r="AB82" s="232"/>
      <c r="AD82" s="232"/>
      <c r="AE82" s="232"/>
      <c r="AF82" s="232"/>
      <c r="AG82" s="232"/>
      <c r="AI82" s="232"/>
      <c r="AJ82" s="232"/>
      <c r="AK82" s="232"/>
      <c r="AL82" s="232"/>
      <c r="AQ82" s="232"/>
    </row>
  </sheetData>
  <mergeCells count="43">
    <mergeCell ref="B80:C80"/>
    <mergeCell ref="AR4:AR5"/>
    <mergeCell ref="B3:B5"/>
    <mergeCell ref="C3:C5"/>
    <mergeCell ref="AR3:AX3"/>
    <mergeCell ref="AW4:AW5"/>
    <mergeCell ref="AX4:AX5"/>
    <mergeCell ref="AT4:AT5"/>
    <mergeCell ref="AU4:AU5"/>
    <mergeCell ref="AV4:AV5"/>
    <mergeCell ref="AS4:AS5"/>
    <mergeCell ref="E4:G4"/>
    <mergeCell ref="D3:H3"/>
    <mergeCell ref="H4:H5"/>
    <mergeCell ref="D4:D5"/>
    <mergeCell ref="I4:I5"/>
    <mergeCell ref="N4:N5"/>
    <mergeCell ref="AM4:AM5"/>
    <mergeCell ref="M4:M5"/>
    <mergeCell ref="R4:R5"/>
    <mergeCell ref="W4:W5"/>
    <mergeCell ref="AB4:AB5"/>
    <mergeCell ref="AG4:AG5"/>
    <mergeCell ref="AL4:AL5"/>
    <mergeCell ref="O4:Q4"/>
    <mergeCell ref="S4:S5"/>
    <mergeCell ref="X4:X5"/>
    <mergeCell ref="AQ4:AQ5"/>
    <mergeCell ref="I3:M3"/>
    <mergeCell ref="N3:R3"/>
    <mergeCell ref="S3:W3"/>
    <mergeCell ref="X3:AB3"/>
    <mergeCell ref="AC3:AG3"/>
    <mergeCell ref="AH3:AL3"/>
    <mergeCell ref="AM3:AQ3"/>
    <mergeCell ref="J4:L4"/>
    <mergeCell ref="T4:V4"/>
    <mergeCell ref="Y4:AA4"/>
    <mergeCell ref="AD4:AF4"/>
    <mergeCell ref="AI4:AK4"/>
    <mergeCell ref="AN4:AP4"/>
    <mergeCell ref="AC4:AC5"/>
    <mergeCell ref="AH4:AH5"/>
  </mergeCells>
  <phoneticPr fontId="4"/>
  <pageMargins left="0.70866141732283472" right="0.19685039370078741" top="0.74803149606299213" bottom="0.74803149606299213" header="0.31496062992125984" footer="0.31496062992125984"/>
  <pageSetup paperSize="8" scale="66" fitToHeight="0" orientation="landscape" r:id="rId1"/>
  <headerFooter>
    <oddHeader>&amp;R&amp;"ＭＳ 明朝,標準"&amp;12 2-2.高額レセプトの件数及び医療費</oddHeader>
  </headerFooter>
  <colBreaks count="1" manualBreakCount="1">
    <brk id="28" max="79" man="1"/>
  </colBreaks>
  <ignoredErrors>
    <ignoredError sqref="AM43:AM79"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5"/>
  <sheetViews>
    <sheetView showGridLines="0" zoomScaleNormal="100" zoomScaleSheetLayoutView="100" workbookViewId="0"/>
  </sheetViews>
  <sheetFormatPr defaultColWidth="9" defaultRowHeight="20.25" customHeight="1"/>
  <cols>
    <col min="1" max="1" width="4.625" style="3" customWidth="1"/>
    <col min="2" max="5" width="16.625" style="3" customWidth="1"/>
    <col min="6" max="6" width="12.625" style="3" customWidth="1"/>
    <col min="7" max="7" width="12.625" style="1" customWidth="1"/>
    <col min="8" max="16384" width="9" style="1"/>
  </cols>
  <sheetData>
    <row r="1" spans="1:7" ht="16.5" customHeight="1">
      <c r="B1" s="26" t="s">
        <v>512</v>
      </c>
      <c r="C1" s="6"/>
      <c r="D1" s="6"/>
      <c r="E1" s="6"/>
      <c r="F1" s="6"/>
      <c r="G1" s="6"/>
    </row>
    <row r="2" spans="1:7" ht="16.5" customHeight="1">
      <c r="B2" s="6" t="s">
        <v>508</v>
      </c>
      <c r="C2" s="53"/>
      <c r="D2" s="53"/>
      <c r="E2" s="53"/>
      <c r="F2" s="53"/>
      <c r="G2" s="6"/>
    </row>
    <row r="3" spans="1:7" ht="24.75" customHeight="1">
      <c r="A3" s="6"/>
      <c r="B3" s="55" t="s">
        <v>81</v>
      </c>
      <c r="C3" s="56" t="s">
        <v>87</v>
      </c>
      <c r="D3" s="57" t="s">
        <v>88</v>
      </c>
      <c r="E3" s="111" t="s">
        <v>1131</v>
      </c>
      <c r="F3" s="57" t="s">
        <v>244</v>
      </c>
      <c r="G3" s="6"/>
    </row>
    <row r="4" spans="1:7" ht="20.25" customHeight="1">
      <c r="A4" s="6"/>
      <c r="B4" s="58" t="s">
        <v>231</v>
      </c>
      <c r="C4" s="126">
        <v>270</v>
      </c>
      <c r="D4" s="127">
        <v>1406</v>
      </c>
      <c r="E4" s="126">
        <v>1676</v>
      </c>
      <c r="F4" s="128">
        <v>3.3326373768405564E-3</v>
      </c>
      <c r="G4" s="6"/>
    </row>
    <row r="5" spans="1:7" ht="20.25" customHeight="1">
      <c r="A5" s="6"/>
      <c r="B5" s="58" t="s">
        <v>232</v>
      </c>
      <c r="C5" s="126">
        <v>810</v>
      </c>
      <c r="D5" s="127">
        <v>5484</v>
      </c>
      <c r="E5" s="126">
        <v>6294</v>
      </c>
      <c r="F5" s="128">
        <v>1.2515286187252065E-2</v>
      </c>
      <c r="G5" s="6"/>
    </row>
    <row r="6" spans="1:7" ht="20.25" customHeight="1">
      <c r="A6" s="6"/>
      <c r="B6" s="58" t="s">
        <v>233</v>
      </c>
      <c r="C6" s="126">
        <v>17518</v>
      </c>
      <c r="D6" s="127">
        <v>97039</v>
      </c>
      <c r="E6" s="126">
        <v>114557</v>
      </c>
      <c r="F6" s="128">
        <v>0.22779053698014534</v>
      </c>
      <c r="G6" s="6"/>
    </row>
    <row r="7" spans="1:7" ht="20.25" customHeight="1">
      <c r="A7" s="6"/>
      <c r="B7" s="58" t="s">
        <v>234</v>
      </c>
      <c r="C7" s="126">
        <v>14698</v>
      </c>
      <c r="D7" s="127">
        <v>132296</v>
      </c>
      <c r="E7" s="126">
        <v>146994</v>
      </c>
      <c r="F7" s="128">
        <v>0.29228979628359231</v>
      </c>
      <c r="G7" s="6"/>
    </row>
    <row r="8" spans="1:7" ht="20.25" customHeight="1">
      <c r="A8" s="6"/>
      <c r="B8" s="58" t="s">
        <v>235</v>
      </c>
      <c r="C8" s="126">
        <v>5935</v>
      </c>
      <c r="D8" s="127">
        <v>122962</v>
      </c>
      <c r="E8" s="126">
        <v>128897</v>
      </c>
      <c r="F8" s="128">
        <v>0.25630486871277874</v>
      </c>
      <c r="G8" s="6"/>
    </row>
    <row r="9" spans="1:7" ht="20.25" customHeight="1">
      <c r="A9" s="6"/>
      <c r="B9" s="58" t="s">
        <v>236</v>
      </c>
      <c r="C9" s="126">
        <v>1299</v>
      </c>
      <c r="D9" s="127">
        <v>72671</v>
      </c>
      <c r="E9" s="126">
        <v>73970</v>
      </c>
      <c r="F9" s="128">
        <v>0.14708543363060617</v>
      </c>
      <c r="G9" s="6"/>
    </row>
    <row r="10" spans="1:7" ht="20.25" customHeight="1" thickBot="1">
      <c r="A10" s="6"/>
      <c r="B10" s="58" t="s">
        <v>237</v>
      </c>
      <c r="C10" s="126">
        <v>261</v>
      </c>
      <c r="D10" s="127">
        <v>30256</v>
      </c>
      <c r="E10" s="126">
        <v>30517</v>
      </c>
      <c r="F10" s="128">
        <v>6.0681440828784759E-2</v>
      </c>
      <c r="G10" s="6"/>
    </row>
    <row r="11" spans="1:7" ht="20.25" customHeight="1" thickTop="1">
      <c r="A11" s="6"/>
      <c r="B11" s="59" t="s">
        <v>1124</v>
      </c>
      <c r="C11" s="129">
        <v>40791</v>
      </c>
      <c r="D11" s="130">
        <v>462114</v>
      </c>
      <c r="E11" s="129">
        <v>502905</v>
      </c>
      <c r="F11" s="60"/>
      <c r="G11" s="6"/>
    </row>
    <row r="12" spans="1:7" s="6" customFormat="1" ht="13.5">
      <c r="B12" s="23" t="s">
        <v>240</v>
      </c>
      <c r="C12" s="11"/>
      <c r="D12" s="11"/>
      <c r="E12" s="11"/>
      <c r="F12" s="11"/>
      <c r="G12" s="11"/>
    </row>
    <row r="13" spans="1:7" s="6" customFormat="1" ht="13.5">
      <c r="B13" s="23" t="s">
        <v>485</v>
      </c>
      <c r="C13" s="11"/>
      <c r="D13" s="11"/>
      <c r="E13" s="11"/>
      <c r="F13" s="11"/>
      <c r="G13" s="11"/>
    </row>
    <row r="14" spans="1:7" s="6" customFormat="1" ht="13.5">
      <c r="B14" s="54" t="s">
        <v>221</v>
      </c>
      <c r="C14" s="53"/>
      <c r="D14" s="53"/>
      <c r="E14" s="53"/>
      <c r="F14" s="53"/>
      <c r="G14" s="53"/>
    </row>
    <row r="15" spans="1:7" s="6" customFormat="1" ht="13.5">
      <c r="B15" s="23" t="s">
        <v>480</v>
      </c>
      <c r="C15" s="161"/>
      <c r="D15" s="161"/>
      <c r="E15" s="161"/>
      <c r="F15" s="161"/>
      <c r="G15" s="161"/>
    </row>
  </sheetData>
  <phoneticPr fontId="4"/>
  <pageMargins left="0.70866141732283472" right="0.70866141732283472" top="0.74803149606299213" bottom="0.74803149606299213" header="0.31496062992125984" footer="0.31496062992125984"/>
  <pageSetup paperSize="9" scale="75" orientation="portrait" r:id="rId1"/>
  <headerFooter>
    <oddHeader>&amp;R&amp;"ＭＳ 明朝,標準"&amp;12 2-2.高額レセプトの件数及び医療費</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0B9C-DB36-4740-8141-E705F7BBE053}">
  <sheetPr codeName="Sheet38"/>
  <dimension ref="A1:G6"/>
  <sheetViews>
    <sheetView showGridLines="0" zoomScaleNormal="100" zoomScaleSheetLayoutView="100" workbookViewId="0"/>
  </sheetViews>
  <sheetFormatPr defaultColWidth="9" defaultRowHeight="20.25" customHeight="1"/>
  <cols>
    <col min="1" max="1" width="4.625" style="3" customWidth="1"/>
    <col min="2" max="5" width="16.625" style="3" customWidth="1"/>
    <col min="6" max="7" width="12.625" style="3" customWidth="1"/>
    <col min="8" max="16384" width="9" style="3"/>
  </cols>
  <sheetData>
    <row r="1" spans="1:7" ht="16.5" customHeight="1">
      <c r="B1" s="26" t="s">
        <v>512</v>
      </c>
      <c r="C1" s="6"/>
      <c r="D1" s="6"/>
      <c r="E1" s="6"/>
      <c r="F1" s="6"/>
      <c r="G1" s="6"/>
    </row>
    <row r="2" spans="1:7" ht="16.5" customHeight="1">
      <c r="B2" s="6" t="s">
        <v>490</v>
      </c>
      <c r="C2" s="53"/>
      <c r="D2" s="53"/>
      <c r="E2" s="53"/>
      <c r="F2" s="53"/>
      <c r="G2" s="6"/>
    </row>
    <row r="3" spans="1:7" ht="24.75" customHeight="1">
      <c r="A3" s="6"/>
      <c r="B3" s="55" t="s">
        <v>482</v>
      </c>
      <c r="C3" s="56" t="s">
        <v>87</v>
      </c>
      <c r="D3" s="57" t="s">
        <v>88</v>
      </c>
      <c r="E3" s="111" t="s">
        <v>1131</v>
      </c>
      <c r="F3" s="57" t="s">
        <v>244</v>
      </c>
      <c r="G3" s="6"/>
    </row>
    <row r="4" spans="1:7" ht="20.25" customHeight="1">
      <c r="A4" s="6"/>
      <c r="B4" s="58" t="s">
        <v>483</v>
      </c>
      <c r="C4" s="126">
        <v>23659</v>
      </c>
      <c r="D4" s="127">
        <v>191151</v>
      </c>
      <c r="E4" s="126">
        <v>214810</v>
      </c>
      <c r="F4" s="128">
        <f>IFERROR(E4/$E$6,"-")</f>
        <v>0.42713832632405724</v>
      </c>
      <c r="G4" s="6"/>
    </row>
    <row r="5" spans="1:7" ht="20.25" customHeight="1" thickBot="1">
      <c r="A5" s="6"/>
      <c r="B5" s="58" t="s">
        <v>484</v>
      </c>
      <c r="C5" s="126">
        <v>17132</v>
      </c>
      <c r="D5" s="127">
        <v>270963</v>
      </c>
      <c r="E5" s="126">
        <v>288095</v>
      </c>
      <c r="F5" s="301">
        <f>IFERROR(E5/$E$6,"-")</f>
        <v>0.57286167367594276</v>
      </c>
      <c r="G5" s="6"/>
    </row>
    <row r="6" spans="1:7" ht="20.25" customHeight="1" thickTop="1">
      <c r="A6" s="6"/>
      <c r="B6" s="59" t="s">
        <v>486</v>
      </c>
      <c r="C6" s="129">
        <f>地区別_レセプト件数!Y14</f>
        <v>40791</v>
      </c>
      <c r="D6" s="130">
        <f>地区別_レセプト件数!Z14</f>
        <v>462114</v>
      </c>
      <c r="E6" s="129">
        <f>地区別_レセプト件数!AA14</f>
        <v>502905</v>
      </c>
      <c r="F6" s="60"/>
      <c r="G6" s="6"/>
    </row>
  </sheetData>
  <phoneticPr fontId="4"/>
  <pageMargins left="0.70866141732283472" right="0.70866141732283472" top="0.74803149606299213" bottom="0.74803149606299213" header="0.31496062992125984" footer="0.31496062992125984"/>
  <pageSetup paperSize="9" scale="75" orientation="portrait" r:id="rId1"/>
  <headerFooter>
    <oddHeader>&amp;R&amp;"ＭＳ 明朝,標準"&amp;12 2-2.高額レセプトの件数及び医療費</oddHeader>
  </headerFooter>
  <ignoredErrors>
    <ignoredError sqref="F4:F5" emptyCellReferenc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1:AH15"/>
  <sheetViews>
    <sheetView showGridLines="0" zoomScaleNormal="100" zoomScaleSheetLayoutView="100" workbookViewId="0"/>
  </sheetViews>
  <sheetFormatPr defaultColWidth="9" defaultRowHeight="13.5"/>
  <cols>
    <col min="1" max="1" width="4.625" style="6" customWidth="1"/>
    <col min="2" max="2" width="3.25" style="6" customWidth="1"/>
    <col min="3" max="3" width="11.875" style="6" customWidth="1"/>
    <col min="4" max="27" width="8.625" style="6" customWidth="1"/>
    <col min="28" max="34" width="6.125" style="6" customWidth="1"/>
    <col min="35" max="16384" width="9" style="6"/>
  </cols>
  <sheetData>
    <row r="1" spans="2:34" ht="16.5" customHeight="1">
      <c r="B1" s="26" t="s">
        <v>513</v>
      </c>
    </row>
    <row r="2" spans="2:34" ht="16.5" customHeight="1">
      <c r="B2" s="26" t="s">
        <v>489</v>
      </c>
    </row>
    <row r="3" spans="2:34" ht="13.5" customHeight="1">
      <c r="B3" s="322"/>
      <c r="C3" s="345" t="s">
        <v>109</v>
      </c>
      <c r="D3" s="341" t="s">
        <v>103</v>
      </c>
      <c r="E3" s="342"/>
      <c r="F3" s="342"/>
      <c r="G3" s="342"/>
      <c r="H3" s="342"/>
      <c r="I3" s="342"/>
      <c r="J3" s="342"/>
      <c r="K3" s="342"/>
      <c r="L3" s="342"/>
      <c r="M3" s="342"/>
      <c r="N3" s="342"/>
      <c r="O3" s="342"/>
      <c r="P3" s="342"/>
      <c r="Q3" s="342"/>
      <c r="R3" s="342"/>
      <c r="S3" s="342"/>
      <c r="T3" s="342"/>
      <c r="U3" s="342"/>
      <c r="V3" s="342"/>
      <c r="W3" s="342"/>
      <c r="X3" s="342"/>
      <c r="Y3" s="342"/>
      <c r="Z3" s="342"/>
      <c r="AA3" s="348"/>
      <c r="AB3" s="341" t="s">
        <v>133</v>
      </c>
      <c r="AC3" s="342"/>
      <c r="AD3" s="342"/>
      <c r="AE3" s="342"/>
      <c r="AF3" s="342"/>
      <c r="AG3" s="342"/>
      <c r="AH3" s="348"/>
    </row>
    <row r="4" spans="2:34" ht="13.5" customHeight="1">
      <c r="B4" s="323"/>
      <c r="C4" s="346"/>
      <c r="D4" s="341" t="s">
        <v>65</v>
      </c>
      <c r="E4" s="342"/>
      <c r="F4" s="342"/>
      <c r="G4" s="341" t="s">
        <v>66</v>
      </c>
      <c r="H4" s="342"/>
      <c r="I4" s="342"/>
      <c r="J4" s="341" t="s">
        <v>67</v>
      </c>
      <c r="K4" s="342"/>
      <c r="L4" s="342"/>
      <c r="M4" s="341" t="s">
        <v>68</v>
      </c>
      <c r="N4" s="342"/>
      <c r="O4" s="342"/>
      <c r="P4" s="341" t="s">
        <v>69</v>
      </c>
      <c r="Q4" s="342"/>
      <c r="R4" s="342"/>
      <c r="S4" s="341" t="s">
        <v>70</v>
      </c>
      <c r="T4" s="342"/>
      <c r="U4" s="342"/>
      <c r="V4" s="341" t="s">
        <v>71</v>
      </c>
      <c r="W4" s="342"/>
      <c r="X4" s="342"/>
      <c r="Y4" s="341" t="s">
        <v>101</v>
      </c>
      <c r="Z4" s="342"/>
      <c r="AA4" s="342"/>
      <c r="AB4" s="343" t="s">
        <v>65</v>
      </c>
      <c r="AC4" s="343" t="s">
        <v>66</v>
      </c>
      <c r="AD4" s="343" t="s">
        <v>67</v>
      </c>
      <c r="AE4" s="343" t="s">
        <v>68</v>
      </c>
      <c r="AF4" s="343" t="s">
        <v>69</v>
      </c>
      <c r="AG4" s="343" t="s">
        <v>70</v>
      </c>
      <c r="AH4" s="343" t="s">
        <v>71</v>
      </c>
    </row>
    <row r="5" spans="2:34" ht="13.5" customHeight="1">
      <c r="B5" s="324"/>
      <c r="C5" s="347"/>
      <c r="D5" s="56" t="s">
        <v>100</v>
      </c>
      <c r="E5" s="57" t="s">
        <v>98</v>
      </c>
      <c r="F5" s="33" t="s">
        <v>130</v>
      </c>
      <c r="G5" s="56" t="s">
        <v>100</v>
      </c>
      <c r="H5" s="57" t="s">
        <v>98</v>
      </c>
      <c r="I5" s="33" t="s">
        <v>131</v>
      </c>
      <c r="J5" s="56" t="s">
        <v>100</v>
      </c>
      <c r="K5" s="57" t="s">
        <v>98</v>
      </c>
      <c r="L5" s="33" t="s">
        <v>131</v>
      </c>
      <c r="M5" s="56" t="s">
        <v>100</v>
      </c>
      <c r="N5" s="57" t="s">
        <v>98</v>
      </c>
      <c r="O5" s="33" t="s">
        <v>131</v>
      </c>
      <c r="P5" s="56" t="s">
        <v>100</v>
      </c>
      <c r="Q5" s="57" t="s">
        <v>98</v>
      </c>
      <c r="R5" s="33" t="s">
        <v>131</v>
      </c>
      <c r="S5" s="56" t="s">
        <v>100</v>
      </c>
      <c r="T5" s="57" t="s">
        <v>98</v>
      </c>
      <c r="U5" s="33" t="s">
        <v>131</v>
      </c>
      <c r="V5" s="56" t="s">
        <v>100</v>
      </c>
      <c r="W5" s="57" t="s">
        <v>98</v>
      </c>
      <c r="X5" s="31" t="s">
        <v>131</v>
      </c>
      <c r="Y5" s="56" t="s">
        <v>100</v>
      </c>
      <c r="Z5" s="57" t="s">
        <v>98</v>
      </c>
      <c r="AA5" s="63" t="s">
        <v>131</v>
      </c>
      <c r="AB5" s="344"/>
      <c r="AC5" s="344"/>
      <c r="AD5" s="344"/>
      <c r="AE5" s="344"/>
      <c r="AF5" s="344"/>
      <c r="AG5" s="344"/>
      <c r="AH5" s="344"/>
    </row>
    <row r="6" spans="2:34">
      <c r="B6" s="64">
        <v>1</v>
      </c>
      <c r="C6" s="50" t="s">
        <v>1</v>
      </c>
      <c r="D6" s="215">
        <v>10</v>
      </c>
      <c r="E6" s="216">
        <v>94</v>
      </c>
      <c r="F6" s="212">
        <f t="shared" ref="F6:F13" si="0">SUM(D6:E6)</f>
        <v>104</v>
      </c>
      <c r="G6" s="215">
        <v>18</v>
      </c>
      <c r="H6" s="216">
        <v>209</v>
      </c>
      <c r="I6" s="212">
        <f>SUM(G6:H6)</f>
        <v>227</v>
      </c>
      <c r="J6" s="215">
        <v>2094</v>
      </c>
      <c r="K6" s="216">
        <v>10570</v>
      </c>
      <c r="L6" s="212">
        <f>SUM(J6:K6)</f>
        <v>12664</v>
      </c>
      <c r="M6" s="215">
        <v>1650</v>
      </c>
      <c r="N6" s="216">
        <v>14650</v>
      </c>
      <c r="O6" s="212">
        <f>SUM(M6:N6)</f>
        <v>16300</v>
      </c>
      <c r="P6" s="215">
        <v>678</v>
      </c>
      <c r="Q6" s="216">
        <v>14425</v>
      </c>
      <c r="R6" s="212">
        <f>SUM(P6:Q6)</f>
        <v>15103</v>
      </c>
      <c r="S6" s="215">
        <v>158</v>
      </c>
      <c r="T6" s="216">
        <v>8942</v>
      </c>
      <c r="U6" s="212">
        <f>SUM(S6:T6)</f>
        <v>9100</v>
      </c>
      <c r="V6" s="215">
        <v>26</v>
      </c>
      <c r="W6" s="216">
        <v>3487</v>
      </c>
      <c r="X6" s="212">
        <f>SUM(V6:W6)</f>
        <v>3513</v>
      </c>
      <c r="Y6" s="213">
        <f>SUM(D6,G6,J6,M6,P6,S6,V6)</f>
        <v>4634</v>
      </c>
      <c r="Z6" s="214">
        <f>SUM(E6,H6,K6,N6,Q6,T6,W6)</f>
        <v>52377</v>
      </c>
      <c r="AA6" s="212">
        <f>SUM(F6,I6,L6,O6,R6,U6,X6)</f>
        <v>57011</v>
      </c>
      <c r="AB6" s="131">
        <f>IFERROR(F6/$AA6,"-")</f>
        <v>1.8242093631053657E-3</v>
      </c>
      <c r="AC6" s="131">
        <f>IFERROR(I6/$AA6,"-")</f>
        <v>3.9816877444703649E-3</v>
      </c>
      <c r="AD6" s="131">
        <f>IFERROR(L6/$AA6,"-")</f>
        <v>0.22213257090736876</v>
      </c>
      <c r="AE6" s="131">
        <f>IFERROR(O6/$AA6,"-")</f>
        <v>0.28590973671747555</v>
      </c>
      <c r="AF6" s="131">
        <f>IFERROR(R6/$AA6,"-")</f>
        <v>0.26491378856711861</v>
      </c>
      <c r="AG6" s="131">
        <f>IFERROR(U6/$AA6,"-")</f>
        <v>0.15961831927171949</v>
      </c>
      <c r="AH6" s="131">
        <f>IFERROR(X6/$AA6,"-")</f>
        <v>6.1619687428741819E-2</v>
      </c>
    </row>
    <row r="7" spans="2:34">
      <c r="B7" s="64">
        <v>2</v>
      </c>
      <c r="C7" s="50" t="s">
        <v>8</v>
      </c>
      <c r="D7" s="215">
        <v>5</v>
      </c>
      <c r="E7" s="216">
        <v>44</v>
      </c>
      <c r="F7" s="212">
        <f t="shared" si="0"/>
        <v>49</v>
      </c>
      <c r="G7" s="215">
        <v>25</v>
      </c>
      <c r="H7" s="216">
        <v>280</v>
      </c>
      <c r="I7" s="212">
        <f t="shared" ref="I7:I13" si="1">SUM(G7:H7)</f>
        <v>305</v>
      </c>
      <c r="J7" s="215">
        <v>1306</v>
      </c>
      <c r="K7" s="216">
        <v>8837</v>
      </c>
      <c r="L7" s="212">
        <f t="shared" ref="L7:L13" si="2">SUM(J7:K7)</f>
        <v>10143</v>
      </c>
      <c r="M7" s="215">
        <v>1210</v>
      </c>
      <c r="N7" s="216">
        <v>11714</v>
      </c>
      <c r="O7" s="212">
        <f t="shared" ref="O7:O13" si="3">SUM(M7:N7)</f>
        <v>12924</v>
      </c>
      <c r="P7" s="215">
        <v>509</v>
      </c>
      <c r="Q7" s="216">
        <v>10809</v>
      </c>
      <c r="R7" s="212">
        <f t="shared" ref="R7:R13" si="4">SUM(P7:Q7)</f>
        <v>11318</v>
      </c>
      <c r="S7" s="215">
        <v>117</v>
      </c>
      <c r="T7" s="216">
        <v>6419</v>
      </c>
      <c r="U7" s="212">
        <f t="shared" ref="U7:U13" si="5">SUM(S7:T7)</f>
        <v>6536</v>
      </c>
      <c r="V7" s="215">
        <v>12</v>
      </c>
      <c r="W7" s="216">
        <v>2800</v>
      </c>
      <c r="X7" s="212">
        <f t="shared" ref="X7:X13" si="6">SUM(V7:W7)</f>
        <v>2812</v>
      </c>
      <c r="Y7" s="213">
        <f t="shared" ref="Y7:Z9" si="7">SUM(D7,G7,J7,M7,P7,S7,V7)</f>
        <v>3184</v>
      </c>
      <c r="Z7" s="214">
        <f t="shared" si="7"/>
        <v>40903</v>
      </c>
      <c r="AA7" s="212">
        <f t="shared" ref="AA7:AA13" si="8">SUM(F7,I7,L7,O7,R7,U7,X7)</f>
        <v>44087</v>
      </c>
      <c r="AB7" s="131">
        <f t="shared" ref="AB7:AB14" si="9">IFERROR(F7/$AA7,"-")</f>
        <v>1.111438746115635E-3</v>
      </c>
      <c r="AC7" s="131">
        <f t="shared" ref="AC7:AC14" si="10">IFERROR(I7/$AA7,"-")</f>
        <v>6.918139133985075E-3</v>
      </c>
      <c r="AD7" s="131">
        <f t="shared" ref="AD7:AD14" si="11">IFERROR(L7/$AA7,"-")</f>
        <v>0.23006782044593643</v>
      </c>
      <c r="AE7" s="131">
        <f t="shared" ref="AE7:AE14" si="12">IFERROR(O7/$AA7,"-")</f>
        <v>0.29314763989384623</v>
      </c>
      <c r="AF7" s="131">
        <f t="shared" ref="AF7:AF14" si="13">IFERROR(R7/$AA7,"-")</f>
        <v>0.25671966792932155</v>
      </c>
      <c r="AG7" s="131">
        <f t="shared" ref="AG7:AG14" si="14">IFERROR(U7/$AA7,"-")</f>
        <v>0.14825231927779164</v>
      </c>
      <c r="AH7" s="131">
        <f t="shared" ref="AH7:AH14" si="15">IFERROR(X7/$AA7,"-")</f>
        <v>6.3782974573003373E-2</v>
      </c>
    </row>
    <row r="8" spans="2:34">
      <c r="B8" s="64">
        <v>3</v>
      </c>
      <c r="C8" s="51" t="s">
        <v>13</v>
      </c>
      <c r="D8" s="215">
        <v>34</v>
      </c>
      <c r="E8" s="216">
        <v>155</v>
      </c>
      <c r="F8" s="212">
        <f t="shared" si="0"/>
        <v>189</v>
      </c>
      <c r="G8" s="215">
        <v>119</v>
      </c>
      <c r="H8" s="216">
        <v>742</v>
      </c>
      <c r="I8" s="212">
        <f t="shared" si="1"/>
        <v>861</v>
      </c>
      <c r="J8" s="215">
        <v>2942</v>
      </c>
      <c r="K8" s="216">
        <v>13941</v>
      </c>
      <c r="L8" s="212">
        <f t="shared" si="2"/>
        <v>16883</v>
      </c>
      <c r="M8" s="215">
        <v>2275</v>
      </c>
      <c r="N8" s="216">
        <v>18565</v>
      </c>
      <c r="O8" s="212">
        <f t="shared" si="3"/>
        <v>20840</v>
      </c>
      <c r="P8" s="215">
        <v>864</v>
      </c>
      <c r="Q8" s="216">
        <v>15368</v>
      </c>
      <c r="R8" s="212">
        <f t="shared" si="4"/>
        <v>16232</v>
      </c>
      <c r="S8" s="215">
        <v>116</v>
      </c>
      <c r="T8" s="216">
        <v>7889</v>
      </c>
      <c r="U8" s="212">
        <f t="shared" si="5"/>
        <v>8005</v>
      </c>
      <c r="V8" s="215">
        <v>19</v>
      </c>
      <c r="W8" s="216">
        <v>3218</v>
      </c>
      <c r="X8" s="212">
        <f t="shared" si="6"/>
        <v>3237</v>
      </c>
      <c r="Y8" s="213">
        <f t="shared" si="7"/>
        <v>6369</v>
      </c>
      <c r="Z8" s="214">
        <f t="shared" si="7"/>
        <v>59878</v>
      </c>
      <c r="AA8" s="212">
        <f t="shared" si="8"/>
        <v>66247</v>
      </c>
      <c r="AB8" s="131">
        <f t="shared" si="9"/>
        <v>2.8529593792926472E-3</v>
      </c>
      <c r="AC8" s="131">
        <f t="shared" si="10"/>
        <v>1.2996814950110949E-2</v>
      </c>
      <c r="AD8" s="131">
        <f t="shared" si="11"/>
        <v>0.25484927619363895</v>
      </c>
      <c r="AE8" s="131">
        <f t="shared" si="12"/>
        <v>0.3145802828807342</v>
      </c>
      <c r="AF8" s="131">
        <f t="shared" si="13"/>
        <v>0.24502241610940872</v>
      </c>
      <c r="AG8" s="131">
        <f t="shared" si="14"/>
        <v>0.12083566048273885</v>
      </c>
      <c r="AH8" s="131">
        <f t="shared" si="15"/>
        <v>4.8862590004075654E-2</v>
      </c>
    </row>
    <row r="9" spans="2:34">
      <c r="B9" s="64">
        <v>4</v>
      </c>
      <c r="C9" s="51" t="s">
        <v>21</v>
      </c>
      <c r="D9" s="215">
        <v>39</v>
      </c>
      <c r="E9" s="216">
        <v>97</v>
      </c>
      <c r="F9" s="212">
        <f t="shared" si="0"/>
        <v>136</v>
      </c>
      <c r="G9" s="215">
        <v>28</v>
      </c>
      <c r="H9" s="216">
        <v>110</v>
      </c>
      <c r="I9" s="212">
        <f t="shared" si="1"/>
        <v>138</v>
      </c>
      <c r="J9" s="215">
        <v>1615</v>
      </c>
      <c r="K9" s="216">
        <v>9559</v>
      </c>
      <c r="L9" s="212">
        <f t="shared" si="2"/>
        <v>11174</v>
      </c>
      <c r="M9" s="215">
        <v>1358</v>
      </c>
      <c r="N9" s="216">
        <v>13149</v>
      </c>
      <c r="O9" s="212">
        <f t="shared" si="3"/>
        <v>14507</v>
      </c>
      <c r="P9" s="215">
        <v>564</v>
      </c>
      <c r="Q9" s="216">
        <v>10920</v>
      </c>
      <c r="R9" s="212">
        <f t="shared" si="4"/>
        <v>11484</v>
      </c>
      <c r="S9" s="215">
        <v>129</v>
      </c>
      <c r="T9" s="216">
        <v>5401</v>
      </c>
      <c r="U9" s="212">
        <f t="shared" si="5"/>
        <v>5530</v>
      </c>
      <c r="V9" s="215">
        <v>26</v>
      </c>
      <c r="W9" s="216">
        <v>2070</v>
      </c>
      <c r="X9" s="212">
        <f t="shared" si="6"/>
        <v>2096</v>
      </c>
      <c r="Y9" s="213">
        <f t="shared" si="7"/>
        <v>3759</v>
      </c>
      <c r="Z9" s="214">
        <f t="shared" si="7"/>
        <v>41306</v>
      </c>
      <c r="AA9" s="212">
        <f t="shared" si="8"/>
        <v>45065</v>
      </c>
      <c r="AB9" s="131">
        <f t="shared" si="9"/>
        <v>3.017863086652613E-3</v>
      </c>
      <c r="AC9" s="131">
        <f t="shared" si="10"/>
        <v>3.0622434261622102E-3</v>
      </c>
      <c r="AD9" s="131">
        <f t="shared" si="11"/>
        <v>0.24795295684011984</v>
      </c>
      <c r="AE9" s="131">
        <f t="shared" si="12"/>
        <v>0.32191279263286365</v>
      </c>
      <c r="AF9" s="131">
        <f t="shared" si="13"/>
        <v>0.25483190946410739</v>
      </c>
      <c r="AG9" s="131">
        <f t="shared" si="14"/>
        <v>0.12271163874403639</v>
      </c>
      <c r="AH9" s="131">
        <f t="shared" si="15"/>
        <v>4.6510595806057917E-2</v>
      </c>
    </row>
    <row r="10" spans="2:34">
      <c r="B10" s="64">
        <v>5</v>
      </c>
      <c r="C10" s="51" t="s">
        <v>25</v>
      </c>
      <c r="D10" s="215">
        <v>3</v>
      </c>
      <c r="E10" s="216">
        <v>99</v>
      </c>
      <c r="F10" s="212">
        <f t="shared" si="0"/>
        <v>102</v>
      </c>
      <c r="G10" s="215">
        <v>37</v>
      </c>
      <c r="H10" s="216">
        <v>340</v>
      </c>
      <c r="I10" s="212">
        <f t="shared" si="1"/>
        <v>377</v>
      </c>
      <c r="J10" s="215">
        <v>1529</v>
      </c>
      <c r="K10" s="216">
        <v>7273</v>
      </c>
      <c r="L10" s="212">
        <f t="shared" si="2"/>
        <v>8802</v>
      </c>
      <c r="M10" s="215">
        <v>1158</v>
      </c>
      <c r="N10" s="216">
        <v>10113</v>
      </c>
      <c r="O10" s="212">
        <f t="shared" si="3"/>
        <v>11271</v>
      </c>
      <c r="P10" s="215">
        <v>535</v>
      </c>
      <c r="Q10" s="216">
        <v>8922</v>
      </c>
      <c r="R10" s="212">
        <f t="shared" si="4"/>
        <v>9457</v>
      </c>
      <c r="S10" s="215">
        <v>95</v>
      </c>
      <c r="T10" s="216">
        <v>5489</v>
      </c>
      <c r="U10" s="212">
        <f t="shared" si="5"/>
        <v>5584</v>
      </c>
      <c r="V10" s="215">
        <v>38</v>
      </c>
      <c r="W10" s="216">
        <v>2440</v>
      </c>
      <c r="X10" s="212">
        <f t="shared" si="6"/>
        <v>2478</v>
      </c>
      <c r="Y10" s="213">
        <f>SUM(D10,G10,J10,M10,P10,S10,V10)</f>
        <v>3395</v>
      </c>
      <c r="Z10" s="214">
        <f t="shared" ref="Z10:Z13" si="16">SUM(E10,H10,K10,N10,Q10,T10,W10)</f>
        <v>34676</v>
      </c>
      <c r="AA10" s="212">
        <f t="shared" si="8"/>
        <v>38071</v>
      </c>
      <c r="AB10" s="131">
        <f t="shared" si="9"/>
        <v>2.6792046439547161E-3</v>
      </c>
      <c r="AC10" s="131">
        <f t="shared" si="10"/>
        <v>9.9025504977541968E-3</v>
      </c>
      <c r="AD10" s="131">
        <f t="shared" si="11"/>
        <v>0.23119960074597462</v>
      </c>
      <c r="AE10" s="131">
        <f t="shared" si="12"/>
        <v>0.29605211315699614</v>
      </c>
      <c r="AF10" s="131">
        <f t="shared" si="13"/>
        <v>0.2484042972341152</v>
      </c>
      <c r="AG10" s="131">
        <f t="shared" si="14"/>
        <v>0.1466733209004229</v>
      </c>
      <c r="AH10" s="131">
        <f t="shared" si="15"/>
        <v>6.5088912820782219E-2</v>
      </c>
    </row>
    <row r="11" spans="2:34">
      <c r="B11" s="64">
        <v>6</v>
      </c>
      <c r="C11" s="51" t="s">
        <v>35</v>
      </c>
      <c r="D11" s="215">
        <v>39</v>
      </c>
      <c r="E11" s="216">
        <v>181</v>
      </c>
      <c r="F11" s="212">
        <f t="shared" si="0"/>
        <v>220</v>
      </c>
      <c r="G11" s="215">
        <v>163</v>
      </c>
      <c r="H11" s="216">
        <v>776</v>
      </c>
      <c r="I11" s="212">
        <f t="shared" si="1"/>
        <v>939</v>
      </c>
      <c r="J11" s="215">
        <v>1660</v>
      </c>
      <c r="K11" s="216">
        <v>10185</v>
      </c>
      <c r="L11" s="212">
        <f t="shared" si="2"/>
        <v>11845</v>
      </c>
      <c r="M11" s="215">
        <v>1557</v>
      </c>
      <c r="N11" s="216">
        <v>13810</v>
      </c>
      <c r="O11" s="212">
        <f t="shared" si="3"/>
        <v>15367</v>
      </c>
      <c r="P11" s="215">
        <v>527</v>
      </c>
      <c r="Q11" s="216">
        <v>12693</v>
      </c>
      <c r="R11" s="212">
        <f t="shared" si="4"/>
        <v>13220</v>
      </c>
      <c r="S11" s="215">
        <v>112</v>
      </c>
      <c r="T11" s="216">
        <v>7949</v>
      </c>
      <c r="U11" s="212">
        <f t="shared" si="5"/>
        <v>8061</v>
      </c>
      <c r="V11" s="215">
        <v>49</v>
      </c>
      <c r="W11" s="216">
        <v>3767</v>
      </c>
      <c r="X11" s="212">
        <f t="shared" si="6"/>
        <v>3816</v>
      </c>
      <c r="Y11" s="213">
        <f>SUM(D11,G11,J11,M11,P11,S11,V11)</f>
        <v>4107</v>
      </c>
      <c r="Z11" s="214">
        <f t="shared" si="16"/>
        <v>49361</v>
      </c>
      <c r="AA11" s="212">
        <f t="shared" si="8"/>
        <v>53468</v>
      </c>
      <c r="AB11" s="131">
        <f t="shared" si="9"/>
        <v>4.1146106082142588E-3</v>
      </c>
      <c r="AC11" s="131">
        <f t="shared" si="10"/>
        <v>1.7561906186878133E-2</v>
      </c>
      <c r="AD11" s="131">
        <f t="shared" si="11"/>
        <v>0.22153437570135409</v>
      </c>
      <c r="AE11" s="131">
        <f t="shared" si="12"/>
        <v>0.28740555098376597</v>
      </c>
      <c r="AF11" s="131">
        <f t="shared" si="13"/>
        <v>0.2472506920026932</v>
      </c>
      <c r="AG11" s="131">
        <f t="shared" si="14"/>
        <v>0.15076307324006882</v>
      </c>
      <c r="AH11" s="131">
        <f t="shared" si="15"/>
        <v>7.1369791277025516E-2</v>
      </c>
    </row>
    <row r="12" spans="2:34">
      <c r="B12" s="64">
        <v>7</v>
      </c>
      <c r="C12" s="51" t="s">
        <v>44</v>
      </c>
      <c r="D12" s="215">
        <v>63</v>
      </c>
      <c r="E12" s="216">
        <v>266</v>
      </c>
      <c r="F12" s="212">
        <f t="shared" si="0"/>
        <v>329</v>
      </c>
      <c r="G12" s="215">
        <v>89</v>
      </c>
      <c r="H12" s="216">
        <v>881</v>
      </c>
      <c r="I12" s="212">
        <f t="shared" si="1"/>
        <v>970</v>
      </c>
      <c r="J12" s="215">
        <v>1731</v>
      </c>
      <c r="K12" s="216">
        <v>10765</v>
      </c>
      <c r="L12" s="212">
        <f t="shared" si="2"/>
        <v>12496</v>
      </c>
      <c r="M12" s="215">
        <v>1571</v>
      </c>
      <c r="N12" s="216">
        <v>15260</v>
      </c>
      <c r="O12" s="212">
        <f t="shared" si="3"/>
        <v>16831</v>
      </c>
      <c r="P12" s="215">
        <v>540</v>
      </c>
      <c r="Q12" s="216">
        <v>13970</v>
      </c>
      <c r="R12" s="212">
        <f t="shared" si="4"/>
        <v>14510</v>
      </c>
      <c r="S12" s="215">
        <v>151</v>
      </c>
      <c r="T12" s="216">
        <v>8860</v>
      </c>
      <c r="U12" s="212">
        <f t="shared" si="5"/>
        <v>9011</v>
      </c>
      <c r="V12" s="215">
        <v>31</v>
      </c>
      <c r="W12" s="216">
        <v>3712</v>
      </c>
      <c r="X12" s="212">
        <f t="shared" si="6"/>
        <v>3743</v>
      </c>
      <c r="Y12" s="213">
        <f>SUM(D12,G12,J12,M12,P12,S12,V12)</f>
        <v>4176</v>
      </c>
      <c r="Z12" s="214">
        <f t="shared" si="16"/>
        <v>53714</v>
      </c>
      <c r="AA12" s="212">
        <f t="shared" si="8"/>
        <v>57890</v>
      </c>
      <c r="AB12" s="131">
        <f t="shared" si="9"/>
        <v>5.683192261185006E-3</v>
      </c>
      <c r="AC12" s="131">
        <f t="shared" si="10"/>
        <v>1.6755916393159442E-2</v>
      </c>
      <c r="AD12" s="131">
        <f t="shared" si="11"/>
        <v>0.2158576610813612</v>
      </c>
      <c r="AE12" s="131">
        <f t="shared" si="12"/>
        <v>0.29074106063223354</v>
      </c>
      <c r="AF12" s="131">
        <f t="shared" si="13"/>
        <v>0.25064778027293144</v>
      </c>
      <c r="AG12" s="131">
        <f t="shared" si="14"/>
        <v>0.15565728105026774</v>
      </c>
      <c r="AH12" s="131">
        <f t="shared" si="15"/>
        <v>6.4657108308861636E-2</v>
      </c>
    </row>
    <row r="13" spans="2:34" ht="13.5" customHeight="1" thickBot="1">
      <c r="B13" s="64">
        <v>8</v>
      </c>
      <c r="C13" s="51" t="s">
        <v>57</v>
      </c>
      <c r="D13" s="215">
        <v>77</v>
      </c>
      <c r="E13" s="216">
        <v>470</v>
      </c>
      <c r="F13" s="212">
        <f t="shared" si="0"/>
        <v>547</v>
      </c>
      <c r="G13" s="215">
        <v>331</v>
      </c>
      <c r="H13" s="216">
        <v>2146</v>
      </c>
      <c r="I13" s="212">
        <f t="shared" si="1"/>
        <v>2477</v>
      </c>
      <c r="J13" s="215">
        <v>4641</v>
      </c>
      <c r="K13" s="216">
        <v>25909</v>
      </c>
      <c r="L13" s="212">
        <f t="shared" si="2"/>
        <v>30550</v>
      </c>
      <c r="M13" s="215">
        <v>3919</v>
      </c>
      <c r="N13" s="216">
        <v>35035</v>
      </c>
      <c r="O13" s="212">
        <f t="shared" si="3"/>
        <v>38954</v>
      </c>
      <c r="P13" s="215">
        <v>1718</v>
      </c>
      <c r="Q13" s="216">
        <v>35855</v>
      </c>
      <c r="R13" s="212">
        <f t="shared" si="4"/>
        <v>37573</v>
      </c>
      <c r="S13" s="215">
        <v>421</v>
      </c>
      <c r="T13" s="216">
        <v>21722</v>
      </c>
      <c r="U13" s="212">
        <f t="shared" si="5"/>
        <v>22143</v>
      </c>
      <c r="V13" s="215">
        <v>60</v>
      </c>
      <c r="W13" s="216">
        <v>8762</v>
      </c>
      <c r="X13" s="212">
        <f t="shared" si="6"/>
        <v>8822</v>
      </c>
      <c r="Y13" s="213">
        <f>SUM(D13,G13,J13,M13,P13,S13,V13)</f>
        <v>11167</v>
      </c>
      <c r="Z13" s="214">
        <f t="shared" si="16"/>
        <v>129899</v>
      </c>
      <c r="AA13" s="212">
        <f t="shared" si="8"/>
        <v>141066</v>
      </c>
      <c r="AB13" s="131">
        <f t="shared" si="9"/>
        <v>3.8776175690811393E-3</v>
      </c>
      <c r="AC13" s="131">
        <f t="shared" si="10"/>
        <v>1.755915670678973E-2</v>
      </c>
      <c r="AD13" s="131">
        <f t="shared" si="11"/>
        <v>0.21656529567720073</v>
      </c>
      <c r="AE13" s="131">
        <f t="shared" si="12"/>
        <v>0.27614024640948209</v>
      </c>
      <c r="AF13" s="131">
        <f t="shared" si="13"/>
        <v>0.26635050260161908</v>
      </c>
      <c r="AG13" s="131">
        <f t="shared" si="14"/>
        <v>0.15696907830377271</v>
      </c>
      <c r="AH13" s="131">
        <f t="shared" si="15"/>
        <v>6.2538102732054499E-2</v>
      </c>
    </row>
    <row r="14" spans="2:34" ht="13.5" customHeight="1" thickTop="1">
      <c r="B14" s="329" t="s">
        <v>0</v>
      </c>
      <c r="C14" s="330"/>
      <c r="D14" s="217">
        <f>SUM(D6:D13)</f>
        <v>270</v>
      </c>
      <c r="E14" s="218">
        <f t="shared" ref="E14:AA14" si="17">SUM(E6:E13)</f>
        <v>1406</v>
      </c>
      <c r="F14" s="196">
        <f t="shared" si="17"/>
        <v>1676</v>
      </c>
      <c r="G14" s="217">
        <f t="shared" si="17"/>
        <v>810</v>
      </c>
      <c r="H14" s="218">
        <f t="shared" si="17"/>
        <v>5484</v>
      </c>
      <c r="I14" s="196">
        <f t="shared" si="17"/>
        <v>6294</v>
      </c>
      <c r="J14" s="217">
        <f t="shared" si="17"/>
        <v>17518</v>
      </c>
      <c r="K14" s="218">
        <f t="shared" si="17"/>
        <v>97039</v>
      </c>
      <c r="L14" s="196">
        <f t="shared" si="17"/>
        <v>114557</v>
      </c>
      <c r="M14" s="217">
        <f t="shared" si="17"/>
        <v>14698</v>
      </c>
      <c r="N14" s="218">
        <f t="shared" si="17"/>
        <v>132296</v>
      </c>
      <c r="O14" s="196">
        <f t="shared" si="17"/>
        <v>146994</v>
      </c>
      <c r="P14" s="217">
        <f t="shared" si="17"/>
        <v>5935</v>
      </c>
      <c r="Q14" s="218">
        <f t="shared" si="17"/>
        <v>122962</v>
      </c>
      <c r="R14" s="196">
        <f t="shared" si="17"/>
        <v>128897</v>
      </c>
      <c r="S14" s="217">
        <f t="shared" si="17"/>
        <v>1299</v>
      </c>
      <c r="T14" s="218">
        <f t="shared" si="17"/>
        <v>72671</v>
      </c>
      <c r="U14" s="196">
        <f t="shared" si="17"/>
        <v>73970</v>
      </c>
      <c r="V14" s="217">
        <f t="shared" si="17"/>
        <v>261</v>
      </c>
      <c r="W14" s="218">
        <f t="shared" si="17"/>
        <v>30256</v>
      </c>
      <c r="X14" s="196">
        <f t="shared" si="17"/>
        <v>30517</v>
      </c>
      <c r="Y14" s="217">
        <f t="shared" si="17"/>
        <v>40791</v>
      </c>
      <c r="Z14" s="218">
        <f t="shared" si="17"/>
        <v>462114</v>
      </c>
      <c r="AA14" s="196">
        <f t="shared" si="17"/>
        <v>502905</v>
      </c>
      <c r="AB14" s="132">
        <f t="shared" si="9"/>
        <v>3.3326373768405564E-3</v>
      </c>
      <c r="AC14" s="132">
        <f t="shared" si="10"/>
        <v>1.2515286187252065E-2</v>
      </c>
      <c r="AD14" s="132">
        <f t="shared" si="11"/>
        <v>0.22779053698014534</v>
      </c>
      <c r="AE14" s="132">
        <f t="shared" si="12"/>
        <v>0.29228979628359231</v>
      </c>
      <c r="AF14" s="132">
        <f t="shared" si="13"/>
        <v>0.25630486871277874</v>
      </c>
      <c r="AG14" s="132">
        <f t="shared" si="14"/>
        <v>0.14708543363060617</v>
      </c>
      <c r="AH14" s="132">
        <f t="shared" si="15"/>
        <v>6.0681440828784759E-2</v>
      </c>
    </row>
    <row r="15" spans="2:34">
      <c r="Y15" s="66"/>
      <c r="Z15" s="66"/>
      <c r="AA15" s="66"/>
    </row>
  </sheetData>
  <mergeCells count="20">
    <mergeCell ref="AG4:AG5"/>
    <mergeCell ref="AH4:AH5"/>
    <mergeCell ref="AD4:AD5"/>
    <mergeCell ref="AE4:AE5"/>
    <mergeCell ref="B14:C14"/>
    <mergeCell ref="V4:X4"/>
    <mergeCell ref="AB4:AB5"/>
    <mergeCell ref="AC4:AC5"/>
    <mergeCell ref="B3:B5"/>
    <mergeCell ref="C3:C5"/>
    <mergeCell ref="D3:AA3"/>
    <mergeCell ref="AB3:AH3"/>
    <mergeCell ref="D4:F4"/>
    <mergeCell ref="G4:I4"/>
    <mergeCell ref="J4:L4"/>
    <mergeCell ref="M4:O4"/>
    <mergeCell ref="Y4:AA4"/>
    <mergeCell ref="P4:R4"/>
    <mergeCell ref="S4:U4"/>
    <mergeCell ref="AF4:AF5"/>
  </mergeCells>
  <phoneticPr fontId="4"/>
  <pageMargins left="0.70866141732283472" right="0.19685039370078741" top="0.74803149606299213" bottom="0.74803149606299213" header="0.31496062992125984" footer="0.31496062992125984"/>
  <pageSetup paperSize="8" scale="75" fitToHeight="0" orientation="landscape" r:id="rId1"/>
  <headerFooter>
    <oddHeader>&amp;R&amp;"ＭＳ 明朝,標準"&amp;12 2-2.高額レセプトの件数及び医療費</oddHeader>
  </headerFooter>
  <ignoredErrors>
    <ignoredError sqref="F6:F13 I6:I13 L6:L13 O6:O13 R6:R13 U6:U13 X6:Z13" emptyCellReferenc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B1:AH80"/>
  <sheetViews>
    <sheetView showGridLines="0" zoomScaleNormal="100" zoomScaleSheetLayoutView="100" workbookViewId="0"/>
  </sheetViews>
  <sheetFormatPr defaultColWidth="9" defaultRowHeight="13.5" customHeight="1"/>
  <cols>
    <col min="1" max="1" width="4.625" style="47" customWidth="1"/>
    <col min="2" max="2" width="3.25" style="47" customWidth="1"/>
    <col min="3" max="3" width="9.625" style="47" customWidth="1"/>
    <col min="4" max="27" width="8.625" style="47" customWidth="1"/>
    <col min="28" max="34" width="6.125" style="47" customWidth="1"/>
    <col min="35" max="16384" width="9" style="47"/>
  </cols>
  <sheetData>
    <row r="1" spans="2:34" ht="16.5" customHeight="1">
      <c r="B1" s="227" t="s">
        <v>513</v>
      </c>
    </row>
    <row r="2" spans="2:34" ht="16.5" customHeight="1">
      <c r="B2" s="227" t="s">
        <v>495</v>
      </c>
    </row>
    <row r="3" spans="2:34" ht="13.5" customHeight="1">
      <c r="B3" s="359"/>
      <c r="C3" s="362" t="s">
        <v>132</v>
      </c>
      <c r="D3" s="352" t="s">
        <v>103</v>
      </c>
      <c r="E3" s="353"/>
      <c r="F3" s="353"/>
      <c r="G3" s="353"/>
      <c r="H3" s="353"/>
      <c r="I3" s="353"/>
      <c r="J3" s="353"/>
      <c r="K3" s="353"/>
      <c r="L3" s="353"/>
      <c r="M3" s="353"/>
      <c r="N3" s="353"/>
      <c r="O3" s="353"/>
      <c r="P3" s="353"/>
      <c r="Q3" s="353"/>
      <c r="R3" s="353"/>
      <c r="S3" s="353"/>
      <c r="T3" s="353"/>
      <c r="U3" s="353"/>
      <c r="V3" s="353"/>
      <c r="W3" s="353"/>
      <c r="X3" s="353"/>
      <c r="Y3" s="353"/>
      <c r="Z3" s="353"/>
      <c r="AA3" s="354"/>
      <c r="AB3" s="352" t="s">
        <v>133</v>
      </c>
      <c r="AC3" s="353"/>
      <c r="AD3" s="353"/>
      <c r="AE3" s="353"/>
      <c r="AF3" s="353"/>
      <c r="AG3" s="353"/>
      <c r="AH3" s="354"/>
    </row>
    <row r="4" spans="2:34" ht="13.5" customHeight="1">
      <c r="B4" s="360"/>
      <c r="C4" s="363"/>
      <c r="D4" s="352" t="s">
        <v>65</v>
      </c>
      <c r="E4" s="353"/>
      <c r="F4" s="353"/>
      <c r="G4" s="352" t="s">
        <v>66</v>
      </c>
      <c r="H4" s="353"/>
      <c r="I4" s="353"/>
      <c r="J4" s="352" t="s">
        <v>67</v>
      </c>
      <c r="K4" s="353"/>
      <c r="L4" s="353"/>
      <c r="M4" s="352" t="s">
        <v>68</v>
      </c>
      <c r="N4" s="353"/>
      <c r="O4" s="353"/>
      <c r="P4" s="352" t="s">
        <v>69</v>
      </c>
      <c r="Q4" s="353"/>
      <c r="R4" s="353"/>
      <c r="S4" s="352" t="s">
        <v>70</v>
      </c>
      <c r="T4" s="353"/>
      <c r="U4" s="353"/>
      <c r="V4" s="352" t="s">
        <v>71</v>
      </c>
      <c r="W4" s="353"/>
      <c r="X4" s="353"/>
      <c r="Y4" s="352" t="s">
        <v>101</v>
      </c>
      <c r="Z4" s="353"/>
      <c r="AA4" s="353"/>
      <c r="AB4" s="355" t="s">
        <v>65</v>
      </c>
      <c r="AC4" s="355" t="s">
        <v>66</v>
      </c>
      <c r="AD4" s="355" t="s">
        <v>67</v>
      </c>
      <c r="AE4" s="355" t="s">
        <v>68</v>
      </c>
      <c r="AF4" s="355" t="s">
        <v>69</v>
      </c>
      <c r="AG4" s="355" t="s">
        <v>70</v>
      </c>
      <c r="AH4" s="355" t="s">
        <v>71</v>
      </c>
    </row>
    <row r="5" spans="2:34" ht="13.5" customHeight="1">
      <c r="B5" s="361"/>
      <c r="C5" s="364"/>
      <c r="D5" s="240" t="s">
        <v>100</v>
      </c>
      <c r="E5" s="241" t="s">
        <v>98</v>
      </c>
      <c r="F5" s="235" t="s">
        <v>130</v>
      </c>
      <c r="G5" s="240" t="s">
        <v>100</v>
      </c>
      <c r="H5" s="241" t="s">
        <v>98</v>
      </c>
      <c r="I5" s="235" t="s">
        <v>131</v>
      </c>
      <c r="J5" s="240" t="s">
        <v>100</v>
      </c>
      <c r="K5" s="241" t="s">
        <v>98</v>
      </c>
      <c r="L5" s="235" t="s">
        <v>131</v>
      </c>
      <c r="M5" s="240" t="s">
        <v>100</v>
      </c>
      <c r="N5" s="241" t="s">
        <v>98</v>
      </c>
      <c r="O5" s="235" t="s">
        <v>131</v>
      </c>
      <c r="P5" s="240" t="s">
        <v>100</v>
      </c>
      <c r="Q5" s="241" t="s">
        <v>98</v>
      </c>
      <c r="R5" s="235" t="s">
        <v>131</v>
      </c>
      <c r="S5" s="240" t="s">
        <v>100</v>
      </c>
      <c r="T5" s="241" t="s">
        <v>98</v>
      </c>
      <c r="U5" s="235" t="s">
        <v>131</v>
      </c>
      <c r="V5" s="240" t="s">
        <v>100</v>
      </c>
      <c r="W5" s="241" t="s">
        <v>98</v>
      </c>
      <c r="X5" s="236" t="s">
        <v>131</v>
      </c>
      <c r="Y5" s="240" t="s">
        <v>100</v>
      </c>
      <c r="Z5" s="241" t="s">
        <v>98</v>
      </c>
      <c r="AA5" s="236" t="s">
        <v>131</v>
      </c>
      <c r="AB5" s="356"/>
      <c r="AC5" s="356"/>
      <c r="AD5" s="356"/>
      <c r="AE5" s="356"/>
      <c r="AF5" s="356"/>
      <c r="AG5" s="356"/>
      <c r="AH5" s="356"/>
    </row>
    <row r="6" spans="2:34" ht="13.5" customHeight="1">
      <c r="B6" s="228">
        <v>1</v>
      </c>
      <c r="C6" s="50" t="s">
        <v>58</v>
      </c>
      <c r="D6" s="215">
        <v>77</v>
      </c>
      <c r="E6" s="216">
        <v>470</v>
      </c>
      <c r="F6" s="212">
        <f>SUM(D6:E6)</f>
        <v>547</v>
      </c>
      <c r="G6" s="215">
        <v>331</v>
      </c>
      <c r="H6" s="216">
        <v>2146</v>
      </c>
      <c r="I6" s="212">
        <f>SUM(G6:H6)</f>
        <v>2477</v>
      </c>
      <c r="J6" s="215">
        <v>4641</v>
      </c>
      <c r="K6" s="216">
        <v>25909</v>
      </c>
      <c r="L6" s="212">
        <f>SUM(J6:K6)</f>
        <v>30550</v>
      </c>
      <c r="M6" s="215">
        <v>3919</v>
      </c>
      <c r="N6" s="216">
        <v>35035</v>
      </c>
      <c r="O6" s="212">
        <f>SUM(M6:N6)</f>
        <v>38954</v>
      </c>
      <c r="P6" s="215">
        <v>1718</v>
      </c>
      <c r="Q6" s="216">
        <v>35855</v>
      </c>
      <c r="R6" s="212">
        <f>SUM(P6:Q6)</f>
        <v>37573</v>
      </c>
      <c r="S6" s="215">
        <v>421</v>
      </c>
      <c r="T6" s="216">
        <v>21722</v>
      </c>
      <c r="U6" s="212">
        <f>SUM(S6:T6)</f>
        <v>22143</v>
      </c>
      <c r="V6" s="215">
        <v>60</v>
      </c>
      <c r="W6" s="216">
        <v>8762</v>
      </c>
      <c r="X6" s="212">
        <f>SUM(V6:W6)</f>
        <v>8822</v>
      </c>
      <c r="Y6" s="215">
        <f>SUM(D6,G6,J6,M6,P6,S6,V6)</f>
        <v>11167</v>
      </c>
      <c r="Z6" s="214">
        <f>SUM(E6,H6,K6,N6,Q6,T6,W6)</f>
        <v>129899</v>
      </c>
      <c r="AA6" s="212">
        <f>SUM(F6,I6,L6,O6,R6,U6,X6)</f>
        <v>141066</v>
      </c>
      <c r="AB6" s="131">
        <f>IFERROR(F6/$AA6,"-")</f>
        <v>3.8776175690811393E-3</v>
      </c>
      <c r="AC6" s="131">
        <f>IFERROR(I6/$AA6,"-")</f>
        <v>1.755915670678973E-2</v>
      </c>
      <c r="AD6" s="131">
        <f>IFERROR(L6/$AA6,"-")</f>
        <v>0.21656529567720073</v>
      </c>
      <c r="AE6" s="131">
        <f>IFERROR(O6/$AA6,"-")</f>
        <v>0.27614024640948209</v>
      </c>
      <c r="AF6" s="131">
        <f>IFERROR(R6/$AA6,"-")</f>
        <v>0.26635050260161908</v>
      </c>
      <c r="AG6" s="131">
        <f>IFERROR(U6/$AA6,"-")</f>
        <v>0.15696907830377271</v>
      </c>
      <c r="AH6" s="131">
        <f>IFERROR(X6/$AA6,"-")</f>
        <v>6.2538102732054499E-2</v>
      </c>
    </row>
    <row r="7" spans="2:34" ht="13.5" customHeight="1">
      <c r="B7" s="228">
        <v>2</v>
      </c>
      <c r="C7" s="50" t="s">
        <v>110</v>
      </c>
      <c r="D7" s="215">
        <v>0</v>
      </c>
      <c r="E7" s="216">
        <v>4</v>
      </c>
      <c r="F7" s="212">
        <f t="shared" ref="F7:F70" si="0">SUM(D7:E7)</f>
        <v>4</v>
      </c>
      <c r="G7" s="215">
        <v>1</v>
      </c>
      <c r="H7" s="216">
        <v>50</v>
      </c>
      <c r="I7" s="212">
        <f t="shared" ref="I7:I70" si="1">SUM(G7:H7)</f>
        <v>51</v>
      </c>
      <c r="J7" s="215">
        <v>133</v>
      </c>
      <c r="K7" s="216">
        <v>983</v>
      </c>
      <c r="L7" s="212">
        <f t="shared" ref="L7:L70" si="2">SUM(J7:K7)</f>
        <v>1116</v>
      </c>
      <c r="M7" s="215">
        <v>109</v>
      </c>
      <c r="N7" s="216">
        <v>1160</v>
      </c>
      <c r="O7" s="212">
        <f t="shared" ref="O7:O70" si="3">SUM(M7:N7)</f>
        <v>1269</v>
      </c>
      <c r="P7" s="215">
        <v>44</v>
      </c>
      <c r="Q7" s="216">
        <v>1295</v>
      </c>
      <c r="R7" s="212">
        <f t="shared" ref="R7:R70" si="4">SUM(P7:Q7)</f>
        <v>1339</v>
      </c>
      <c r="S7" s="215">
        <v>14</v>
      </c>
      <c r="T7" s="216">
        <v>823</v>
      </c>
      <c r="U7" s="212">
        <f t="shared" ref="U7:U70" si="5">SUM(S7:T7)</f>
        <v>837</v>
      </c>
      <c r="V7" s="215">
        <v>0</v>
      </c>
      <c r="W7" s="216">
        <v>285</v>
      </c>
      <c r="X7" s="212">
        <f t="shared" ref="X7:X70" si="6">SUM(V7:W7)</f>
        <v>285</v>
      </c>
      <c r="Y7" s="215">
        <f>SUM(D7,G7,J7,M7,P7,S7,V7)</f>
        <v>301</v>
      </c>
      <c r="Z7" s="214">
        <f>SUM(E7,H7,K7,N7,Q7,T7,W7)</f>
        <v>4600</v>
      </c>
      <c r="AA7" s="212">
        <f t="shared" ref="AA7:AA70" si="7">SUM(F7,I7,L7,O7,R7,U7,X7)</f>
        <v>4901</v>
      </c>
      <c r="AB7" s="131">
        <f t="shared" ref="AB7:AB70" si="8">IFERROR(F7/$AA7,"-")</f>
        <v>8.1615996735360131E-4</v>
      </c>
      <c r="AC7" s="131">
        <f t="shared" ref="AC7:AC70" si="9">IFERROR(I7/$AA7,"-")</f>
        <v>1.0406039583758417E-2</v>
      </c>
      <c r="AD7" s="131">
        <f t="shared" ref="AD7:AD70" si="10">IFERROR(L7/$AA7,"-")</f>
        <v>0.22770863089165477</v>
      </c>
      <c r="AE7" s="131">
        <f t="shared" ref="AE7:AE70" si="11">IFERROR(O7/$AA7,"-")</f>
        <v>0.25892674964293</v>
      </c>
      <c r="AF7" s="131">
        <f t="shared" ref="AF7:AF70" si="12">IFERROR(R7/$AA7,"-")</f>
        <v>0.27320954907161804</v>
      </c>
      <c r="AG7" s="131">
        <f t="shared" ref="AG7:AG70" si="13">IFERROR(U7/$AA7,"-")</f>
        <v>0.17078147316874107</v>
      </c>
      <c r="AH7" s="131">
        <f t="shared" ref="AH7:AH70" si="14">IFERROR(X7/$AA7,"-")</f>
        <v>5.8151397673944095E-2</v>
      </c>
    </row>
    <row r="8" spans="2:34" ht="13.5" customHeight="1">
      <c r="B8" s="228">
        <v>3</v>
      </c>
      <c r="C8" s="50" t="s">
        <v>111</v>
      </c>
      <c r="D8" s="215">
        <v>12</v>
      </c>
      <c r="E8" s="216">
        <v>0</v>
      </c>
      <c r="F8" s="212">
        <f t="shared" si="0"/>
        <v>12</v>
      </c>
      <c r="G8" s="215">
        <v>37</v>
      </c>
      <c r="H8" s="216">
        <v>64</v>
      </c>
      <c r="I8" s="212">
        <f t="shared" si="1"/>
        <v>101</v>
      </c>
      <c r="J8" s="215">
        <v>123</v>
      </c>
      <c r="K8" s="216">
        <v>609</v>
      </c>
      <c r="L8" s="212">
        <f t="shared" si="2"/>
        <v>732</v>
      </c>
      <c r="M8" s="215">
        <v>79</v>
      </c>
      <c r="N8" s="216">
        <v>800</v>
      </c>
      <c r="O8" s="212">
        <f t="shared" si="3"/>
        <v>879</v>
      </c>
      <c r="P8" s="215">
        <v>29</v>
      </c>
      <c r="Q8" s="216">
        <v>786</v>
      </c>
      <c r="R8" s="212">
        <f t="shared" si="4"/>
        <v>815</v>
      </c>
      <c r="S8" s="215">
        <v>17</v>
      </c>
      <c r="T8" s="216">
        <v>500</v>
      </c>
      <c r="U8" s="212">
        <f t="shared" si="5"/>
        <v>517</v>
      </c>
      <c r="V8" s="215">
        <v>0</v>
      </c>
      <c r="W8" s="216">
        <v>244</v>
      </c>
      <c r="X8" s="212">
        <f t="shared" si="6"/>
        <v>244</v>
      </c>
      <c r="Y8" s="215">
        <f>SUM(D8,G8,J8,M8,P8,S8,V8)</f>
        <v>297</v>
      </c>
      <c r="Z8" s="214">
        <f t="shared" ref="Y8:AA71" si="15">SUM(E8,H8,K8,N8,Q8,T8,W8)</f>
        <v>3003</v>
      </c>
      <c r="AA8" s="212">
        <f t="shared" si="7"/>
        <v>3300</v>
      </c>
      <c r="AB8" s="131">
        <f t="shared" si="8"/>
        <v>3.6363636363636364E-3</v>
      </c>
      <c r="AC8" s="131">
        <f t="shared" si="9"/>
        <v>3.0606060606060605E-2</v>
      </c>
      <c r="AD8" s="131">
        <f t="shared" si="10"/>
        <v>0.22181818181818183</v>
      </c>
      <c r="AE8" s="131">
        <f t="shared" si="11"/>
        <v>0.26636363636363636</v>
      </c>
      <c r="AF8" s="131">
        <f t="shared" si="12"/>
        <v>0.24696969696969698</v>
      </c>
      <c r="AG8" s="131">
        <f t="shared" si="13"/>
        <v>0.15666666666666668</v>
      </c>
      <c r="AH8" s="131">
        <f t="shared" si="14"/>
        <v>7.3939393939393944E-2</v>
      </c>
    </row>
    <row r="9" spans="2:34" ht="13.5" customHeight="1">
      <c r="B9" s="228">
        <v>4</v>
      </c>
      <c r="C9" s="50" t="s">
        <v>112</v>
      </c>
      <c r="D9" s="215">
        <v>0</v>
      </c>
      <c r="E9" s="216">
        <v>31</v>
      </c>
      <c r="F9" s="212">
        <f t="shared" si="0"/>
        <v>31</v>
      </c>
      <c r="G9" s="215">
        <v>3</v>
      </c>
      <c r="H9" s="216">
        <v>56</v>
      </c>
      <c r="I9" s="212">
        <f t="shared" si="1"/>
        <v>59</v>
      </c>
      <c r="J9" s="215">
        <v>166</v>
      </c>
      <c r="K9" s="216">
        <v>768</v>
      </c>
      <c r="L9" s="212">
        <f t="shared" si="2"/>
        <v>934</v>
      </c>
      <c r="M9" s="215">
        <v>62</v>
      </c>
      <c r="N9" s="216">
        <v>1312</v>
      </c>
      <c r="O9" s="212">
        <f t="shared" si="3"/>
        <v>1374</v>
      </c>
      <c r="P9" s="215">
        <v>32</v>
      </c>
      <c r="Q9" s="216">
        <v>1078</v>
      </c>
      <c r="R9" s="212">
        <f t="shared" si="4"/>
        <v>1110</v>
      </c>
      <c r="S9" s="215">
        <v>1</v>
      </c>
      <c r="T9" s="216">
        <v>697</v>
      </c>
      <c r="U9" s="212">
        <f t="shared" si="5"/>
        <v>698</v>
      </c>
      <c r="V9" s="215">
        <v>0</v>
      </c>
      <c r="W9" s="216">
        <v>242</v>
      </c>
      <c r="X9" s="212">
        <f t="shared" si="6"/>
        <v>242</v>
      </c>
      <c r="Y9" s="215">
        <f t="shared" si="15"/>
        <v>264</v>
      </c>
      <c r="Z9" s="214">
        <f t="shared" si="15"/>
        <v>4184</v>
      </c>
      <c r="AA9" s="212">
        <f t="shared" si="7"/>
        <v>4448</v>
      </c>
      <c r="AB9" s="131">
        <f t="shared" si="8"/>
        <v>6.9694244604316547E-3</v>
      </c>
      <c r="AC9" s="131">
        <f t="shared" si="9"/>
        <v>1.3264388489208634E-2</v>
      </c>
      <c r="AD9" s="131">
        <f t="shared" si="10"/>
        <v>0.20998201438848921</v>
      </c>
      <c r="AE9" s="131">
        <f t="shared" si="11"/>
        <v>0.30890287769784175</v>
      </c>
      <c r="AF9" s="131">
        <f t="shared" si="12"/>
        <v>0.24955035971223022</v>
      </c>
      <c r="AG9" s="131">
        <f t="shared" si="13"/>
        <v>0.15692446043165467</v>
      </c>
      <c r="AH9" s="131">
        <f t="shared" si="14"/>
        <v>5.4406474820143887E-2</v>
      </c>
    </row>
    <row r="10" spans="2:34" ht="13.5" customHeight="1">
      <c r="B10" s="228">
        <v>5</v>
      </c>
      <c r="C10" s="50" t="s">
        <v>113</v>
      </c>
      <c r="D10" s="215">
        <v>0</v>
      </c>
      <c r="E10" s="216">
        <v>5</v>
      </c>
      <c r="F10" s="212">
        <f t="shared" si="0"/>
        <v>5</v>
      </c>
      <c r="G10" s="215">
        <v>0</v>
      </c>
      <c r="H10" s="216">
        <v>33</v>
      </c>
      <c r="I10" s="212">
        <f t="shared" si="1"/>
        <v>33</v>
      </c>
      <c r="J10" s="215">
        <v>109</v>
      </c>
      <c r="K10" s="216">
        <v>659</v>
      </c>
      <c r="L10" s="212">
        <f t="shared" si="2"/>
        <v>768</v>
      </c>
      <c r="M10" s="215">
        <v>106</v>
      </c>
      <c r="N10" s="216">
        <v>654</v>
      </c>
      <c r="O10" s="212">
        <f t="shared" si="3"/>
        <v>760</v>
      </c>
      <c r="P10" s="215">
        <v>34</v>
      </c>
      <c r="Q10" s="216">
        <v>725</v>
      </c>
      <c r="R10" s="212">
        <f t="shared" si="4"/>
        <v>759</v>
      </c>
      <c r="S10" s="215">
        <v>9</v>
      </c>
      <c r="T10" s="216">
        <v>460</v>
      </c>
      <c r="U10" s="212">
        <f t="shared" si="5"/>
        <v>469</v>
      </c>
      <c r="V10" s="215">
        <v>3</v>
      </c>
      <c r="W10" s="216">
        <v>154</v>
      </c>
      <c r="X10" s="212">
        <f t="shared" si="6"/>
        <v>157</v>
      </c>
      <c r="Y10" s="215">
        <f t="shared" si="15"/>
        <v>261</v>
      </c>
      <c r="Z10" s="214">
        <f t="shared" si="15"/>
        <v>2690</v>
      </c>
      <c r="AA10" s="212">
        <f t="shared" si="7"/>
        <v>2951</v>
      </c>
      <c r="AB10" s="131">
        <f t="shared" si="8"/>
        <v>1.6943409013893595E-3</v>
      </c>
      <c r="AC10" s="131">
        <f t="shared" si="9"/>
        <v>1.1182649949169773E-2</v>
      </c>
      <c r="AD10" s="131">
        <f t="shared" si="10"/>
        <v>0.26025076245340562</v>
      </c>
      <c r="AE10" s="131">
        <f t="shared" si="11"/>
        <v>0.25753981701118267</v>
      </c>
      <c r="AF10" s="131">
        <f t="shared" si="12"/>
        <v>0.25720094883090477</v>
      </c>
      <c r="AG10" s="131">
        <f t="shared" si="13"/>
        <v>0.15892917655032193</v>
      </c>
      <c r="AH10" s="131">
        <f t="shared" si="14"/>
        <v>5.3202304303625887E-2</v>
      </c>
    </row>
    <row r="11" spans="2:34" ht="13.5" customHeight="1">
      <c r="B11" s="228">
        <v>6</v>
      </c>
      <c r="C11" s="50" t="s">
        <v>114</v>
      </c>
      <c r="D11" s="215">
        <v>0</v>
      </c>
      <c r="E11" s="216">
        <v>11</v>
      </c>
      <c r="F11" s="212">
        <f t="shared" si="0"/>
        <v>11</v>
      </c>
      <c r="G11" s="215">
        <v>18</v>
      </c>
      <c r="H11" s="216">
        <v>119</v>
      </c>
      <c r="I11" s="212">
        <f t="shared" si="1"/>
        <v>137</v>
      </c>
      <c r="J11" s="215">
        <v>160</v>
      </c>
      <c r="K11" s="216">
        <v>882</v>
      </c>
      <c r="L11" s="212">
        <f t="shared" si="2"/>
        <v>1042</v>
      </c>
      <c r="M11" s="215">
        <v>97</v>
      </c>
      <c r="N11" s="216">
        <v>1183</v>
      </c>
      <c r="O11" s="212">
        <f t="shared" si="3"/>
        <v>1280</v>
      </c>
      <c r="P11" s="215">
        <v>83</v>
      </c>
      <c r="Q11" s="216">
        <v>1149</v>
      </c>
      <c r="R11" s="212">
        <f t="shared" si="4"/>
        <v>1232</v>
      </c>
      <c r="S11" s="215">
        <v>6</v>
      </c>
      <c r="T11" s="216">
        <v>755</v>
      </c>
      <c r="U11" s="212">
        <f t="shared" si="5"/>
        <v>761</v>
      </c>
      <c r="V11" s="215">
        <v>0</v>
      </c>
      <c r="W11" s="216">
        <v>304</v>
      </c>
      <c r="X11" s="212">
        <f t="shared" si="6"/>
        <v>304</v>
      </c>
      <c r="Y11" s="215">
        <f t="shared" si="15"/>
        <v>364</v>
      </c>
      <c r="Z11" s="214">
        <f t="shared" si="15"/>
        <v>4403</v>
      </c>
      <c r="AA11" s="212">
        <f t="shared" si="7"/>
        <v>4767</v>
      </c>
      <c r="AB11" s="131">
        <f t="shared" si="8"/>
        <v>2.3075309418921753E-3</v>
      </c>
      <c r="AC11" s="131">
        <f t="shared" si="9"/>
        <v>2.8739249003566184E-2</v>
      </c>
      <c r="AD11" s="131">
        <f t="shared" si="10"/>
        <v>0.21858611285924062</v>
      </c>
      <c r="AE11" s="131">
        <f t="shared" si="11"/>
        <v>0.26851269142018042</v>
      </c>
      <c r="AF11" s="131">
        <f t="shared" si="12"/>
        <v>0.25844346549192365</v>
      </c>
      <c r="AG11" s="131">
        <f t="shared" si="13"/>
        <v>0.15963918607090413</v>
      </c>
      <c r="AH11" s="131">
        <f t="shared" si="14"/>
        <v>6.3771764212292845E-2</v>
      </c>
    </row>
    <row r="12" spans="2:34" ht="13.5" customHeight="1">
      <c r="B12" s="228">
        <v>7</v>
      </c>
      <c r="C12" s="50" t="s">
        <v>115</v>
      </c>
      <c r="D12" s="215">
        <v>14</v>
      </c>
      <c r="E12" s="216">
        <v>33</v>
      </c>
      <c r="F12" s="212">
        <f t="shared" si="0"/>
        <v>47</v>
      </c>
      <c r="G12" s="215">
        <v>14</v>
      </c>
      <c r="H12" s="216">
        <v>77</v>
      </c>
      <c r="I12" s="212">
        <f t="shared" si="1"/>
        <v>91</v>
      </c>
      <c r="J12" s="215">
        <v>197</v>
      </c>
      <c r="K12" s="216">
        <v>981</v>
      </c>
      <c r="L12" s="212">
        <f t="shared" si="2"/>
        <v>1178</v>
      </c>
      <c r="M12" s="215">
        <v>158</v>
      </c>
      <c r="N12" s="216">
        <v>1141</v>
      </c>
      <c r="O12" s="212">
        <f t="shared" si="3"/>
        <v>1299</v>
      </c>
      <c r="P12" s="215">
        <v>45</v>
      </c>
      <c r="Q12" s="216">
        <v>1108</v>
      </c>
      <c r="R12" s="212">
        <f t="shared" si="4"/>
        <v>1153</v>
      </c>
      <c r="S12" s="215">
        <v>24</v>
      </c>
      <c r="T12" s="216">
        <v>620</v>
      </c>
      <c r="U12" s="212">
        <f t="shared" si="5"/>
        <v>644</v>
      </c>
      <c r="V12" s="215">
        <v>3</v>
      </c>
      <c r="W12" s="216">
        <v>298</v>
      </c>
      <c r="X12" s="212">
        <f t="shared" si="6"/>
        <v>301</v>
      </c>
      <c r="Y12" s="215">
        <f t="shared" si="15"/>
        <v>455</v>
      </c>
      <c r="Z12" s="214">
        <f t="shared" si="15"/>
        <v>4258</v>
      </c>
      <c r="AA12" s="212">
        <f t="shared" si="7"/>
        <v>4713</v>
      </c>
      <c r="AB12" s="131">
        <f t="shared" si="8"/>
        <v>9.9724167197114359E-3</v>
      </c>
      <c r="AC12" s="131">
        <f t="shared" si="9"/>
        <v>1.9308296201994483E-2</v>
      </c>
      <c r="AD12" s="131">
        <f t="shared" si="10"/>
        <v>0.24994695523021429</v>
      </c>
      <c r="AE12" s="131">
        <f t="shared" si="11"/>
        <v>0.27562062380649266</v>
      </c>
      <c r="AF12" s="131">
        <f t="shared" si="12"/>
        <v>0.2446424782516444</v>
      </c>
      <c r="AG12" s="131">
        <f t="shared" si="13"/>
        <v>0.13664332696796097</v>
      </c>
      <c r="AH12" s="131">
        <f t="shared" si="14"/>
        <v>6.3865902821981749E-2</v>
      </c>
    </row>
    <row r="13" spans="2:34" ht="13.5" customHeight="1">
      <c r="B13" s="228">
        <v>8</v>
      </c>
      <c r="C13" s="50" t="s">
        <v>59</v>
      </c>
      <c r="D13" s="215">
        <v>0</v>
      </c>
      <c r="E13" s="216">
        <v>15</v>
      </c>
      <c r="F13" s="212">
        <f t="shared" si="0"/>
        <v>15</v>
      </c>
      <c r="G13" s="215">
        <v>3</v>
      </c>
      <c r="H13" s="216">
        <v>31</v>
      </c>
      <c r="I13" s="212">
        <f t="shared" si="1"/>
        <v>34</v>
      </c>
      <c r="J13" s="215">
        <v>167</v>
      </c>
      <c r="K13" s="216">
        <v>476</v>
      </c>
      <c r="L13" s="212">
        <f t="shared" si="2"/>
        <v>643</v>
      </c>
      <c r="M13" s="215">
        <v>110</v>
      </c>
      <c r="N13" s="216">
        <v>705</v>
      </c>
      <c r="O13" s="212">
        <f t="shared" si="3"/>
        <v>815</v>
      </c>
      <c r="P13" s="215">
        <v>45</v>
      </c>
      <c r="Q13" s="216">
        <v>768</v>
      </c>
      <c r="R13" s="212">
        <f t="shared" si="4"/>
        <v>813</v>
      </c>
      <c r="S13" s="215">
        <v>8</v>
      </c>
      <c r="T13" s="216">
        <v>484</v>
      </c>
      <c r="U13" s="212">
        <f t="shared" si="5"/>
        <v>492</v>
      </c>
      <c r="V13" s="215">
        <v>1</v>
      </c>
      <c r="W13" s="216">
        <v>251</v>
      </c>
      <c r="X13" s="212">
        <f t="shared" si="6"/>
        <v>252</v>
      </c>
      <c r="Y13" s="215">
        <f t="shared" si="15"/>
        <v>334</v>
      </c>
      <c r="Z13" s="214">
        <f t="shared" si="15"/>
        <v>2730</v>
      </c>
      <c r="AA13" s="212">
        <f t="shared" si="7"/>
        <v>3064</v>
      </c>
      <c r="AB13" s="131">
        <f t="shared" si="8"/>
        <v>4.89556135770235E-3</v>
      </c>
      <c r="AC13" s="131">
        <f t="shared" si="9"/>
        <v>1.1096605744125326E-2</v>
      </c>
      <c r="AD13" s="131">
        <f t="shared" si="10"/>
        <v>0.20985639686684074</v>
      </c>
      <c r="AE13" s="131">
        <f t="shared" si="11"/>
        <v>0.26599216710182766</v>
      </c>
      <c r="AF13" s="131">
        <f t="shared" si="12"/>
        <v>0.26533942558746737</v>
      </c>
      <c r="AG13" s="131">
        <f t="shared" si="13"/>
        <v>0.16057441253263707</v>
      </c>
      <c r="AH13" s="131">
        <f t="shared" si="14"/>
        <v>8.2245430809399472E-2</v>
      </c>
    </row>
    <row r="14" spans="2:34" ht="13.5" customHeight="1">
      <c r="B14" s="228">
        <v>9</v>
      </c>
      <c r="C14" s="50" t="s">
        <v>116</v>
      </c>
      <c r="D14" s="215">
        <v>0</v>
      </c>
      <c r="E14" s="216">
        <v>1</v>
      </c>
      <c r="F14" s="212">
        <f t="shared" si="0"/>
        <v>1</v>
      </c>
      <c r="G14" s="215">
        <v>3</v>
      </c>
      <c r="H14" s="216">
        <v>20</v>
      </c>
      <c r="I14" s="212">
        <f t="shared" si="1"/>
        <v>23</v>
      </c>
      <c r="J14" s="215">
        <v>67</v>
      </c>
      <c r="K14" s="216">
        <v>392</v>
      </c>
      <c r="L14" s="212">
        <f t="shared" si="2"/>
        <v>459</v>
      </c>
      <c r="M14" s="215">
        <v>59</v>
      </c>
      <c r="N14" s="216">
        <v>518</v>
      </c>
      <c r="O14" s="212">
        <f t="shared" si="3"/>
        <v>577</v>
      </c>
      <c r="P14" s="215">
        <v>22</v>
      </c>
      <c r="Q14" s="216">
        <v>510</v>
      </c>
      <c r="R14" s="212">
        <f t="shared" si="4"/>
        <v>532</v>
      </c>
      <c r="S14" s="215">
        <v>14</v>
      </c>
      <c r="T14" s="216">
        <v>278</v>
      </c>
      <c r="U14" s="212">
        <f t="shared" si="5"/>
        <v>292</v>
      </c>
      <c r="V14" s="215">
        <v>0</v>
      </c>
      <c r="W14" s="216">
        <v>156</v>
      </c>
      <c r="X14" s="212">
        <f t="shared" si="6"/>
        <v>156</v>
      </c>
      <c r="Y14" s="215">
        <f t="shared" si="15"/>
        <v>165</v>
      </c>
      <c r="Z14" s="214">
        <f t="shared" si="15"/>
        <v>1875</v>
      </c>
      <c r="AA14" s="212">
        <f t="shared" si="7"/>
        <v>2040</v>
      </c>
      <c r="AB14" s="131">
        <f t="shared" si="8"/>
        <v>4.9019607843137254E-4</v>
      </c>
      <c r="AC14" s="131">
        <f t="shared" si="9"/>
        <v>1.1274509803921568E-2</v>
      </c>
      <c r="AD14" s="131">
        <f t="shared" si="10"/>
        <v>0.22500000000000001</v>
      </c>
      <c r="AE14" s="131">
        <f t="shared" si="11"/>
        <v>0.28284313725490196</v>
      </c>
      <c r="AF14" s="131">
        <f t="shared" si="12"/>
        <v>0.26078431372549021</v>
      </c>
      <c r="AG14" s="131">
        <f t="shared" si="13"/>
        <v>0.14313725490196078</v>
      </c>
      <c r="AH14" s="131">
        <f t="shared" si="14"/>
        <v>7.6470588235294124E-2</v>
      </c>
    </row>
    <row r="15" spans="2:34" ht="13.5" customHeight="1">
      <c r="B15" s="228">
        <v>10</v>
      </c>
      <c r="C15" s="50" t="s">
        <v>60</v>
      </c>
      <c r="D15" s="215">
        <v>1</v>
      </c>
      <c r="E15" s="216">
        <v>35</v>
      </c>
      <c r="F15" s="212">
        <f t="shared" si="0"/>
        <v>36</v>
      </c>
      <c r="G15" s="215">
        <v>4</v>
      </c>
      <c r="H15" s="216">
        <v>45</v>
      </c>
      <c r="I15" s="212">
        <f t="shared" si="1"/>
        <v>49</v>
      </c>
      <c r="J15" s="215">
        <v>170</v>
      </c>
      <c r="K15" s="216">
        <v>995</v>
      </c>
      <c r="L15" s="212">
        <f t="shared" si="2"/>
        <v>1165</v>
      </c>
      <c r="M15" s="215">
        <v>140</v>
      </c>
      <c r="N15" s="216">
        <v>1264</v>
      </c>
      <c r="O15" s="212">
        <f t="shared" si="3"/>
        <v>1404</v>
      </c>
      <c r="P15" s="215">
        <v>45</v>
      </c>
      <c r="Q15" s="216">
        <v>1144</v>
      </c>
      <c r="R15" s="212">
        <f t="shared" si="4"/>
        <v>1189</v>
      </c>
      <c r="S15" s="215">
        <v>14</v>
      </c>
      <c r="T15" s="216">
        <v>777</v>
      </c>
      <c r="U15" s="212">
        <f t="shared" si="5"/>
        <v>791</v>
      </c>
      <c r="V15" s="215">
        <v>1</v>
      </c>
      <c r="W15" s="216">
        <v>270</v>
      </c>
      <c r="X15" s="212">
        <f t="shared" si="6"/>
        <v>271</v>
      </c>
      <c r="Y15" s="215">
        <f t="shared" si="15"/>
        <v>375</v>
      </c>
      <c r="Z15" s="214">
        <f t="shared" si="15"/>
        <v>4530</v>
      </c>
      <c r="AA15" s="212">
        <f t="shared" si="7"/>
        <v>4905</v>
      </c>
      <c r="AB15" s="131">
        <f t="shared" si="8"/>
        <v>7.3394495412844041E-3</v>
      </c>
      <c r="AC15" s="131">
        <f t="shared" si="9"/>
        <v>9.9898063200815502E-3</v>
      </c>
      <c r="AD15" s="131">
        <f t="shared" si="10"/>
        <v>0.23751274209989806</v>
      </c>
      <c r="AE15" s="131">
        <f t="shared" si="11"/>
        <v>0.28623853211009176</v>
      </c>
      <c r="AF15" s="131">
        <f t="shared" si="12"/>
        <v>0.24240570846075432</v>
      </c>
      <c r="AG15" s="131">
        <f t="shared" si="13"/>
        <v>0.16126401630988788</v>
      </c>
      <c r="AH15" s="131">
        <f t="shared" si="14"/>
        <v>5.5249745158002038E-2</v>
      </c>
    </row>
    <row r="16" spans="2:34" ht="13.5" customHeight="1">
      <c r="B16" s="228">
        <v>11</v>
      </c>
      <c r="C16" s="50" t="s">
        <v>61</v>
      </c>
      <c r="D16" s="215">
        <v>5</v>
      </c>
      <c r="E16" s="216">
        <v>26</v>
      </c>
      <c r="F16" s="212">
        <f t="shared" si="0"/>
        <v>31</v>
      </c>
      <c r="G16" s="215">
        <v>40</v>
      </c>
      <c r="H16" s="216">
        <v>131</v>
      </c>
      <c r="I16" s="212">
        <f t="shared" si="1"/>
        <v>171</v>
      </c>
      <c r="J16" s="215">
        <v>264</v>
      </c>
      <c r="K16" s="216">
        <v>1610</v>
      </c>
      <c r="L16" s="212">
        <f t="shared" si="2"/>
        <v>1874</v>
      </c>
      <c r="M16" s="215">
        <v>288</v>
      </c>
      <c r="N16" s="216">
        <v>2172</v>
      </c>
      <c r="O16" s="212">
        <f t="shared" si="3"/>
        <v>2460</v>
      </c>
      <c r="P16" s="215">
        <v>95</v>
      </c>
      <c r="Q16" s="216">
        <v>2149</v>
      </c>
      <c r="R16" s="212">
        <f t="shared" si="4"/>
        <v>2244</v>
      </c>
      <c r="S16" s="215">
        <v>30</v>
      </c>
      <c r="T16" s="216">
        <v>1410</v>
      </c>
      <c r="U16" s="212">
        <f t="shared" si="5"/>
        <v>1440</v>
      </c>
      <c r="V16" s="215">
        <v>5</v>
      </c>
      <c r="W16" s="216">
        <v>479</v>
      </c>
      <c r="X16" s="212">
        <f t="shared" si="6"/>
        <v>484</v>
      </c>
      <c r="Y16" s="215">
        <f t="shared" si="15"/>
        <v>727</v>
      </c>
      <c r="Z16" s="214">
        <f t="shared" si="15"/>
        <v>7977</v>
      </c>
      <c r="AA16" s="212">
        <f t="shared" si="7"/>
        <v>8704</v>
      </c>
      <c r="AB16" s="131">
        <f t="shared" si="8"/>
        <v>3.5615808823529411E-3</v>
      </c>
      <c r="AC16" s="131">
        <f t="shared" si="9"/>
        <v>1.9646139705882353E-2</v>
      </c>
      <c r="AD16" s="131">
        <f t="shared" si="10"/>
        <v>0.21530330882352941</v>
      </c>
      <c r="AE16" s="131">
        <f t="shared" si="11"/>
        <v>0.28262867647058826</v>
      </c>
      <c r="AF16" s="131">
        <f t="shared" si="12"/>
        <v>0.2578125</v>
      </c>
      <c r="AG16" s="131">
        <f t="shared" si="13"/>
        <v>0.16544117647058823</v>
      </c>
      <c r="AH16" s="131">
        <f t="shared" si="14"/>
        <v>5.560661764705882E-2</v>
      </c>
    </row>
    <row r="17" spans="2:34" ht="13.5" customHeight="1">
      <c r="B17" s="228">
        <v>12</v>
      </c>
      <c r="C17" s="50" t="s">
        <v>117</v>
      </c>
      <c r="D17" s="215">
        <v>0</v>
      </c>
      <c r="E17" s="216">
        <v>13</v>
      </c>
      <c r="F17" s="212">
        <f t="shared" si="0"/>
        <v>13</v>
      </c>
      <c r="G17" s="215">
        <v>19</v>
      </c>
      <c r="H17" s="216">
        <v>48</v>
      </c>
      <c r="I17" s="212">
        <f t="shared" si="1"/>
        <v>67</v>
      </c>
      <c r="J17" s="215">
        <v>118</v>
      </c>
      <c r="K17" s="216">
        <v>818</v>
      </c>
      <c r="L17" s="212">
        <f t="shared" si="2"/>
        <v>936</v>
      </c>
      <c r="M17" s="215">
        <v>105</v>
      </c>
      <c r="N17" s="216">
        <v>1031</v>
      </c>
      <c r="O17" s="212">
        <f t="shared" si="3"/>
        <v>1136</v>
      </c>
      <c r="P17" s="215">
        <v>40</v>
      </c>
      <c r="Q17" s="216">
        <v>1270</v>
      </c>
      <c r="R17" s="212">
        <f t="shared" si="4"/>
        <v>1310</v>
      </c>
      <c r="S17" s="215">
        <v>2</v>
      </c>
      <c r="T17" s="216">
        <v>729</v>
      </c>
      <c r="U17" s="212">
        <f t="shared" si="5"/>
        <v>731</v>
      </c>
      <c r="V17" s="215">
        <v>7</v>
      </c>
      <c r="W17" s="216">
        <v>246</v>
      </c>
      <c r="X17" s="212">
        <f t="shared" si="6"/>
        <v>253</v>
      </c>
      <c r="Y17" s="215">
        <f t="shared" si="15"/>
        <v>291</v>
      </c>
      <c r="Z17" s="214">
        <f t="shared" si="15"/>
        <v>4155</v>
      </c>
      <c r="AA17" s="212">
        <f t="shared" si="7"/>
        <v>4446</v>
      </c>
      <c r="AB17" s="131">
        <f t="shared" si="8"/>
        <v>2.9239766081871343E-3</v>
      </c>
      <c r="AC17" s="131">
        <f t="shared" si="9"/>
        <v>1.5069725596041385E-2</v>
      </c>
      <c r="AD17" s="131">
        <f t="shared" si="10"/>
        <v>0.21052631578947367</v>
      </c>
      <c r="AE17" s="131">
        <f t="shared" si="11"/>
        <v>0.25551057130004501</v>
      </c>
      <c r="AF17" s="131">
        <f t="shared" si="12"/>
        <v>0.29464687359424202</v>
      </c>
      <c r="AG17" s="131">
        <f t="shared" si="13"/>
        <v>0.1644174538911381</v>
      </c>
      <c r="AH17" s="131">
        <f t="shared" si="14"/>
        <v>5.6905083220872697E-2</v>
      </c>
    </row>
    <row r="18" spans="2:34" ht="13.5" customHeight="1">
      <c r="B18" s="228">
        <v>13</v>
      </c>
      <c r="C18" s="50" t="s">
        <v>118</v>
      </c>
      <c r="D18" s="215">
        <v>6</v>
      </c>
      <c r="E18" s="216">
        <v>36</v>
      </c>
      <c r="F18" s="212">
        <f t="shared" si="0"/>
        <v>42</v>
      </c>
      <c r="G18" s="215">
        <v>21</v>
      </c>
      <c r="H18" s="216">
        <v>125</v>
      </c>
      <c r="I18" s="212">
        <f t="shared" si="1"/>
        <v>146</v>
      </c>
      <c r="J18" s="215">
        <v>205</v>
      </c>
      <c r="K18" s="216">
        <v>1483</v>
      </c>
      <c r="L18" s="212">
        <f t="shared" si="2"/>
        <v>1688</v>
      </c>
      <c r="M18" s="215">
        <v>205</v>
      </c>
      <c r="N18" s="216">
        <v>1806</v>
      </c>
      <c r="O18" s="212">
        <f t="shared" si="3"/>
        <v>2011</v>
      </c>
      <c r="P18" s="215">
        <v>70</v>
      </c>
      <c r="Q18" s="216">
        <v>2026</v>
      </c>
      <c r="R18" s="212">
        <f t="shared" si="4"/>
        <v>2096</v>
      </c>
      <c r="S18" s="215">
        <v>29</v>
      </c>
      <c r="T18" s="216">
        <v>1129</v>
      </c>
      <c r="U18" s="212">
        <f t="shared" si="5"/>
        <v>1158</v>
      </c>
      <c r="V18" s="215">
        <v>7</v>
      </c>
      <c r="W18" s="216">
        <v>604</v>
      </c>
      <c r="X18" s="212">
        <f t="shared" si="6"/>
        <v>611</v>
      </c>
      <c r="Y18" s="215">
        <f t="shared" si="15"/>
        <v>543</v>
      </c>
      <c r="Z18" s="214">
        <f t="shared" si="15"/>
        <v>7209</v>
      </c>
      <c r="AA18" s="212">
        <f t="shared" si="7"/>
        <v>7752</v>
      </c>
      <c r="AB18" s="131">
        <f t="shared" si="8"/>
        <v>5.4179566563467493E-3</v>
      </c>
      <c r="AC18" s="131">
        <f t="shared" si="9"/>
        <v>1.8833849329205368E-2</v>
      </c>
      <c r="AD18" s="131">
        <f t="shared" si="10"/>
        <v>0.21775025799793601</v>
      </c>
      <c r="AE18" s="131">
        <f t="shared" si="11"/>
        <v>0.2594169246646027</v>
      </c>
      <c r="AF18" s="131">
        <f t="shared" si="12"/>
        <v>0.27038183694530443</v>
      </c>
      <c r="AG18" s="131">
        <f t="shared" si="13"/>
        <v>0.14938080495356038</v>
      </c>
      <c r="AH18" s="131">
        <f t="shared" si="14"/>
        <v>7.8818369453044379E-2</v>
      </c>
    </row>
    <row r="19" spans="2:34" ht="13.5" customHeight="1">
      <c r="B19" s="228">
        <v>14</v>
      </c>
      <c r="C19" s="50" t="s">
        <v>119</v>
      </c>
      <c r="D19" s="215">
        <v>0</v>
      </c>
      <c r="E19" s="216">
        <v>10</v>
      </c>
      <c r="F19" s="212">
        <f t="shared" si="0"/>
        <v>10</v>
      </c>
      <c r="G19" s="215">
        <v>5</v>
      </c>
      <c r="H19" s="216">
        <v>58</v>
      </c>
      <c r="I19" s="212">
        <f t="shared" si="1"/>
        <v>63</v>
      </c>
      <c r="J19" s="215">
        <v>196</v>
      </c>
      <c r="K19" s="216">
        <v>1082</v>
      </c>
      <c r="L19" s="212">
        <f t="shared" si="2"/>
        <v>1278</v>
      </c>
      <c r="M19" s="215">
        <v>125</v>
      </c>
      <c r="N19" s="216">
        <v>1168</v>
      </c>
      <c r="O19" s="212">
        <f t="shared" si="3"/>
        <v>1293</v>
      </c>
      <c r="P19" s="215">
        <v>115</v>
      </c>
      <c r="Q19" s="216">
        <v>1396</v>
      </c>
      <c r="R19" s="212">
        <f t="shared" si="4"/>
        <v>1511</v>
      </c>
      <c r="S19" s="215">
        <v>20</v>
      </c>
      <c r="T19" s="216">
        <v>958</v>
      </c>
      <c r="U19" s="212">
        <f t="shared" si="5"/>
        <v>978</v>
      </c>
      <c r="V19" s="215">
        <v>0</v>
      </c>
      <c r="W19" s="216">
        <v>365</v>
      </c>
      <c r="X19" s="212">
        <f t="shared" si="6"/>
        <v>365</v>
      </c>
      <c r="Y19" s="215">
        <f t="shared" si="15"/>
        <v>461</v>
      </c>
      <c r="Z19" s="214">
        <f t="shared" si="15"/>
        <v>5037</v>
      </c>
      <c r="AA19" s="212">
        <f t="shared" si="7"/>
        <v>5498</v>
      </c>
      <c r="AB19" s="131">
        <f t="shared" si="8"/>
        <v>1.8188432157148053E-3</v>
      </c>
      <c r="AC19" s="131">
        <f t="shared" si="9"/>
        <v>1.1458712259003273E-2</v>
      </c>
      <c r="AD19" s="131">
        <f t="shared" si="10"/>
        <v>0.23244816296835213</v>
      </c>
      <c r="AE19" s="131">
        <f t="shared" si="11"/>
        <v>0.23517642779192433</v>
      </c>
      <c r="AF19" s="131">
        <f t="shared" si="12"/>
        <v>0.2748272098945071</v>
      </c>
      <c r="AG19" s="131">
        <f t="shared" si="13"/>
        <v>0.17788286649690796</v>
      </c>
      <c r="AH19" s="131">
        <f t="shared" si="14"/>
        <v>6.638777737359039E-2</v>
      </c>
    </row>
    <row r="20" spans="2:34" ht="13.5" customHeight="1">
      <c r="B20" s="228">
        <v>15</v>
      </c>
      <c r="C20" s="50" t="s">
        <v>120</v>
      </c>
      <c r="D20" s="215">
        <v>2</v>
      </c>
      <c r="E20" s="216">
        <v>30</v>
      </c>
      <c r="F20" s="212">
        <f t="shared" si="0"/>
        <v>32</v>
      </c>
      <c r="G20" s="215">
        <v>12</v>
      </c>
      <c r="H20" s="216">
        <v>133</v>
      </c>
      <c r="I20" s="212">
        <f t="shared" si="1"/>
        <v>145</v>
      </c>
      <c r="J20" s="215">
        <v>305</v>
      </c>
      <c r="K20" s="216">
        <v>1644</v>
      </c>
      <c r="L20" s="212">
        <f t="shared" si="2"/>
        <v>1949</v>
      </c>
      <c r="M20" s="215">
        <v>243</v>
      </c>
      <c r="N20" s="216">
        <v>2381</v>
      </c>
      <c r="O20" s="212">
        <f t="shared" si="3"/>
        <v>2624</v>
      </c>
      <c r="P20" s="215">
        <v>107</v>
      </c>
      <c r="Q20" s="216">
        <v>2497</v>
      </c>
      <c r="R20" s="212">
        <f t="shared" si="4"/>
        <v>2604</v>
      </c>
      <c r="S20" s="215">
        <v>27</v>
      </c>
      <c r="T20" s="216">
        <v>1430</v>
      </c>
      <c r="U20" s="212">
        <f t="shared" si="5"/>
        <v>1457</v>
      </c>
      <c r="V20" s="215">
        <v>2</v>
      </c>
      <c r="W20" s="216">
        <v>532</v>
      </c>
      <c r="X20" s="212">
        <f t="shared" si="6"/>
        <v>534</v>
      </c>
      <c r="Y20" s="215">
        <f t="shared" si="15"/>
        <v>698</v>
      </c>
      <c r="Z20" s="214">
        <f t="shared" si="15"/>
        <v>8647</v>
      </c>
      <c r="AA20" s="212">
        <f t="shared" si="7"/>
        <v>9345</v>
      </c>
      <c r="AB20" s="131">
        <f t="shared" si="8"/>
        <v>3.4242910647405028E-3</v>
      </c>
      <c r="AC20" s="131">
        <f t="shared" si="9"/>
        <v>1.5516318887105404E-2</v>
      </c>
      <c r="AD20" s="131">
        <f t="shared" si="10"/>
        <v>0.20856072766185127</v>
      </c>
      <c r="AE20" s="131">
        <f t="shared" si="11"/>
        <v>0.28079186730872124</v>
      </c>
      <c r="AF20" s="131">
        <f t="shared" si="12"/>
        <v>0.27865168539325841</v>
      </c>
      <c r="AG20" s="131">
        <f t="shared" si="13"/>
        <v>0.15591225254146601</v>
      </c>
      <c r="AH20" s="131">
        <f t="shared" si="14"/>
        <v>5.7142857142857141E-2</v>
      </c>
    </row>
    <row r="21" spans="2:34" ht="13.5" customHeight="1">
      <c r="B21" s="228">
        <v>16</v>
      </c>
      <c r="C21" s="50" t="s">
        <v>62</v>
      </c>
      <c r="D21" s="215">
        <v>0</v>
      </c>
      <c r="E21" s="216">
        <v>22</v>
      </c>
      <c r="F21" s="212">
        <f t="shared" si="0"/>
        <v>22</v>
      </c>
      <c r="G21" s="215">
        <v>11</v>
      </c>
      <c r="H21" s="216">
        <v>141</v>
      </c>
      <c r="I21" s="212">
        <f t="shared" si="1"/>
        <v>152</v>
      </c>
      <c r="J21" s="215">
        <v>202</v>
      </c>
      <c r="K21" s="216">
        <v>846</v>
      </c>
      <c r="L21" s="212">
        <f t="shared" si="2"/>
        <v>1048</v>
      </c>
      <c r="M21" s="215">
        <v>218</v>
      </c>
      <c r="N21" s="216">
        <v>1386</v>
      </c>
      <c r="O21" s="212">
        <f t="shared" si="3"/>
        <v>1604</v>
      </c>
      <c r="P21" s="215">
        <v>81</v>
      </c>
      <c r="Q21" s="216">
        <v>1573</v>
      </c>
      <c r="R21" s="212">
        <f t="shared" si="4"/>
        <v>1654</v>
      </c>
      <c r="S21" s="215">
        <v>13</v>
      </c>
      <c r="T21" s="216">
        <v>876</v>
      </c>
      <c r="U21" s="212">
        <f t="shared" si="5"/>
        <v>889</v>
      </c>
      <c r="V21" s="215">
        <v>1</v>
      </c>
      <c r="W21" s="216">
        <v>421</v>
      </c>
      <c r="X21" s="212">
        <f t="shared" si="6"/>
        <v>422</v>
      </c>
      <c r="Y21" s="215">
        <f t="shared" si="15"/>
        <v>526</v>
      </c>
      <c r="Z21" s="214">
        <f t="shared" si="15"/>
        <v>5265</v>
      </c>
      <c r="AA21" s="212">
        <f t="shared" si="7"/>
        <v>5791</v>
      </c>
      <c r="AB21" s="131">
        <f t="shared" si="8"/>
        <v>3.7989984458642722E-3</v>
      </c>
      <c r="AC21" s="131">
        <f t="shared" si="9"/>
        <v>2.6247625625971334E-2</v>
      </c>
      <c r="AD21" s="131">
        <f t="shared" si="10"/>
        <v>0.18097047142117079</v>
      </c>
      <c r="AE21" s="131">
        <f t="shared" si="11"/>
        <v>0.27698152305301332</v>
      </c>
      <c r="AF21" s="131">
        <f t="shared" si="12"/>
        <v>0.28561561042997757</v>
      </c>
      <c r="AG21" s="131">
        <f t="shared" si="13"/>
        <v>0.15351407356242444</v>
      </c>
      <c r="AH21" s="131">
        <f t="shared" si="14"/>
        <v>7.2871697461578316E-2</v>
      </c>
    </row>
    <row r="22" spans="2:34" ht="13.5" customHeight="1">
      <c r="B22" s="228">
        <v>17</v>
      </c>
      <c r="C22" s="50" t="s">
        <v>121</v>
      </c>
      <c r="D22" s="215">
        <v>10</v>
      </c>
      <c r="E22" s="216">
        <v>56</v>
      </c>
      <c r="F22" s="212">
        <f t="shared" si="0"/>
        <v>66</v>
      </c>
      <c r="G22" s="215">
        <v>6</v>
      </c>
      <c r="H22" s="216">
        <v>144</v>
      </c>
      <c r="I22" s="212">
        <f t="shared" si="1"/>
        <v>150</v>
      </c>
      <c r="J22" s="215">
        <v>250</v>
      </c>
      <c r="K22" s="216">
        <v>1401</v>
      </c>
      <c r="L22" s="212">
        <f t="shared" si="2"/>
        <v>1651</v>
      </c>
      <c r="M22" s="215">
        <v>256</v>
      </c>
      <c r="N22" s="216">
        <v>2266</v>
      </c>
      <c r="O22" s="212">
        <f t="shared" si="3"/>
        <v>2522</v>
      </c>
      <c r="P22" s="215">
        <v>97</v>
      </c>
      <c r="Q22" s="216">
        <v>2326</v>
      </c>
      <c r="R22" s="212">
        <f t="shared" si="4"/>
        <v>2423</v>
      </c>
      <c r="S22" s="215">
        <v>22</v>
      </c>
      <c r="T22" s="216">
        <v>1623</v>
      </c>
      <c r="U22" s="212">
        <f t="shared" si="5"/>
        <v>1645</v>
      </c>
      <c r="V22" s="215">
        <v>0</v>
      </c>
      <c r="W22" s="216">
        <v>594</v>
      </c>
      <c r="X22" s="212">
        <f t="shared" si="6"/>
        <v>594</v>
      </c>
      <c r="Y22" s="215">
        <f t="shared" si="15"/>
        <v>641</v>
      </c>
      <c r="Z22" s="214">
        <f t="shared" si="15"/>
        <v>8410</v>
      </c>
      <c r="AA22" s="212">
        <f t="shared" si="7"/>
        <v>9051</v>
      </c>
      <c r="AB22" s="131">
        <f t="shared" si="8"/>
        <v>7.2920119323831621E-3</v>
      </c>
      <c r="AC22" s="131">
        <f t="shared" si="9"/>
        <v>1.6572754391779913E-2</v>
      </c>
      <c r="AD22" s="131">
        <f t="shared" si="10"/>
        <v>0.18241078333885757</v>
      </c>
      <c r="AE22" s="131">
        <f t="shared" si="11"/>
        <v>0.27864324384045963</v>
      </c>
      <c r="AF22" s="131">
        <f t="shared" si="12"/>
        <v>0.26770522594188489</v>
      </c>
      <c r="AG22" s="131">
        <f t="shared" si="13"/>
        <v>0.18174787316318639</v>
      </c>
      <c r="AH22" s="131">
        <f t="shared" si="14"/>
        <v>6.5628107391448462E-2</v>
      </c>
    </row>
    <row r="23" spans="2:34" ht="13.5" customHeight="1">
      <c r="B23" s="228">
        <v>18</v>
      </c>
      <c r="C23" s="50" t="s">
        <v>63</v>
      </c>
      <c r="D23" s="215">
        <v>0</v>
      </c>
      <c r="E23" s="216">
        <v>21</v>
      </c>
      <c r="F23" s="212">
        <f t="shared" si="0"/>
        <v>21</v>
      </c>
      <c r="G23" s="215">
        <v>5</v>
      </c>
      <c r="H23" s="216">
        <v>84</v>
      </c>
      <c r="I23" s="212">
        <f t="shared" si="1"/>
        <v>89</v>
      </c>
      <c r="J23" s="215">
        <v>249</v>
      </c>
      <c r="K23" s="216">
        <v>1356</v>
      </c>
      <c r="L23" s="212">
        <f t="shared" si="2"/>
        <v>1605</v>
      </c>
      <c r="M23" s="215">
        <v>265</v>
      </c>
      <c r="N23" s="216">
        <v>1836</v>
      </c>
      <c r="O23" s="212">
        <f t="shared" si="3"/>
        <v>2101</v>
      </c>
      <c r="P23" s="215">
        <v>131</v>
      </c>
      <c r="Q23" s="216">
        <v>2038</v>
      </c>
      <c r="R23" s="212">
        <f t="shared" si="4"/>
        <v>2169</v>
      </c>
      <c r="S23" s="215">
        <v>29</v>
      </c>
      <c r="T23" s="216">
        <v>1399</v>
      </c>
      <c r="U23" s="212">
        <f t="shared" si="5"/>
        <v>1428</v>
      </c>
      <c r="V23" s="215">
        <v>8</v>
      </c>
      <c r="W23" s="216">
        <v>636</v>
      </c>
      <c r="X23" s="212">
        <f t="shared" si="6"/>
        <v>644</v>
      </c>
      <c r="Y23" s="215">
        <f t="shared" si="15"/>
        <v>687</v>
      </c>
      <c r="Z23" s="214">
        <f t="shared" si="15"/>
        <v>7370</v>
      </c>
      <c r="AA23" s="212">
        <f t="shared" si="7"/>
        <v>8057</v>
      </c>
      <c r="AB23" s="131">
        <f t="shared" si="8"/>
        <v>2.6064291920069507E-3</v>
      </c>
      <c r="AC23" s="131">
        <f t="shared" si="9"/>
        <v>1.1046295147077076E-2</v>
      </c>
      <c r="AD23" s="131">
        <f t="shared" si="10"/>
        <v>0.19920565967481693</v>
      </c>
      <c r="AE23" s="131">
        <f t="shared" si="11"/>
        <v>0.26076703487650488</v>
      </c>
      <c r="AF23" s="131">
        <f t="shared" si="12"/>
        <v>0.269206900831575</v>
      </c>
      <c r="AG23" s="131">
        <f t="shared" si="13"/>
        <v>0.17723718505647262</v>
      </c>
      <c r="AH23" s="131">
        <f t="shared" si="14"/>
        <v>7.993049522154648E-2</v>
      </c>
    </row>
    <row r="24" spans="2:34" ht="13.5" customHeight="1">
      <c r="B24" s="228">
        <v>19</v>
      </c>
      <c r="C24" s="50" t="s">
        <v>122</v>
      </c>
      <c r="D24" s="215">
        <v>5</v>
      </c>
      <c r="E24" s="216">
        <v>20</v>
      </c>
      <c r="F24" s="212">
        <f t="shared" si="0"/>
        <v>25</v>
      </c>
      <c r="G24" s="215">
        <v>24</v>
      </c>
      <c r="H24" s="216">
        <v>109</v>
      </c>
      <c r="I24" s="212">
        <f t="shared" si="1"/>
        <v>133</v>
      </c>
      <c r="J24" s="215">
        <v>191</v>
      </c>
      <c r="K24" s="216">
        <v>1092</v>
      </c>
      <c r="L24" s="212">
        <f t="shared" si="2"/>
        <v>1283</v>
      </c>
      <c r="M24" s="215">
        <v>121</v>
      </c>
      <c r="N24" s="216">
        <v>1437</v>
      </c>
      <c r="O24" s="212">
        <f t="shared" si="3"/>
        <v>1558</v>
      </c>
      <c r="P24" s="215">
        <v>56</v>
      </c>
      <c r="Q24" s="216">
        <v>1327</v>
      </c>
      <c r="R24" s="212">
        <f t="shared" si="4"/>
        <v>1383</v>
      </c>
      <c r="S24" s="215">
        <v>1</v>
      </c>
      <c r="T24" s="216">
        <v>829</v>
      </c>
      <c r="U24" s="212">
        <f t="shared" si="5"/>
        <v>830</v>
      </c>
      <c r="V24" s="215">
        <v>0</v>
      </c>
      <c r="W24" s="216">
        <v>376</v>
      </c>
      <c r="X24" s="212">
        <f t="shared" si="6"/>
        <v>376</v>
      </c>
      <c r="Y24" s="215">
        <f t="shared" si="15"/>
        <v>398</v>
      </c>
      <c r="Z24" s="214">
        <f t="shared" si="15"/>
        <v>5190</v>
      </c>
      <c r="AA24" s="212">
        <f t="shared" si="7"/>
        <v>5588</v>
      </c>
      <c r="AB24" s="131">
        <f t="shared" si="8"/>
        <v>4.473872584108805E-3</v>
      </c>
      <c r="AC24" s="131">
        <f t="shared" si="9"/>
        <v>2.3801002147458842E-2</v>
      </c>
      <c r="AD24" s="131">
        <f t="shared" si="10"/>
        <v>0.22959914101646386</v>
      </c>
      <c r="AE24" s="131">
        <f t="shared" si="11"/>
        <v>0.27881173944166071</v>
      </c>
      <c r="AF24" s="131">
        <f t="shared" si="12"/>
        <v>0.24749463135289906</v>
      </c>
      <c r="AG24" s="131">
        <f t="shared" si="13"/>
        <v>0.14853256979241231</v>
      </c>
      <c r="AH24" s="131">
        <f t="shared" si="14"/>
        <v>6.7287043664996424E-2</v>
      </c>
    </row>
    <row r="25" spans="2:34" ht="13.5" customHeight="1">
      <c r="B25" s="228">
        <v>20</v>
      </c>
      <c r="C25" s="50" t="s">
        <v>123</v>
      </c>
      <c r="D25" s="215">
        <v>9</v>
      </c>
      <c r="E25" s="216">
        <v>19</v>
      </c>
      <c r="F25" s="212">
        <f t="shared" si="0"/>
        <v>28</v>
      </c>
      <c r="G25" s="215">
        <v>12</v>
      </c>
      <c r="H25" s="216">
        <v>92</v>
      </c>
      <c r="I25" s="212">
        <f t="shared" si="1"/>
        <v>104</v>
      </c>
      <c r="J25" s="215">
        <v>276</v>
      </c>
      <c r="K25" s="216">
        <v>1522</v>
      </c>
      <c r="L25" s="212">
        <f t="shared" si="2"/>
        <v>1798</v>
      </c>
      <c r="M25" s="215">
        <v>223</v>
      </c>
      <c r="N25" s="216">
        <v>2038</v>
      </c>
      <c r="O25" s="212">
        <f t="shared" si="3"/>
        <v>2261</v>
      </c>
      <c r="P25" s="215">
        <v>109</v>
      </c>
      <c r="Q25" s="216">
        <v>2314</v>
      </c>
      <c r="R25" s="212">
        <f t="shared" si="4"/>
        <v>2423</v>
      </c>
      <c r="S25" s="215">
        <v>7</v>
      </c>
      <c r="T25" s="216">
        <v>1371</v>
      </c>
      <c r="U25" s="212">
        <f t="shared" si="5"/>
        <v>1378</v>
      </c>
      <c r="V25" s="215">
        <v>1</v>
      </c>
      <c r="W25" s="216">
        <v>601</v>
      </c>
      <c r="X25" s="212">
        <f t="shared" si="6"/>
        <v>602</v>
      </c>
      <c r="Y25" s="215">
        <f t="shared" si="15"/>
        <v>637</v>
      </c>
      <c r="Z25" s="214">
        <f t="shared" si="15"/>
        <v>7957</v>
      </c>
      <c r="AA25" s="212">
        <f t="shared" si="7"/>
        <v>8594</v>
      </c>
      <c r="AB25" s="131">
        <f t="shared" si="8"/>
        <v>3.2580870374680011E-3</v>
      </c>
      <c r="AC25" s="131">
        <f t="shared" si="9"/>
        <v>1.210146613916686E-2</v>
      </c>
      <c r="AD25" s="131">
        <f t="shared" si="10"/>
        <v>0.20921573190598092</v>
      </c>
      <c r="AE25" s="131">
        <f t="shared" si="11"/>
        <v>0.26309052827554108</v>
      </c>
      <c r="AF25" s="131">
        <f t="shared" si="12"/>
        <v>0.28194088899232023</v>
      </c>
      <c r="AG25" s="131">
        <f t="shared" si="13"/>
        <v>0.1603444263439609</v>
      </c>
      <c r="AH25" s="131">
        <f t="shared" si="14"/>
        <v>7.0048871305562019E-2</v>
      </c>
    </row>
    <row r="26" spans="2:34" ht="13.5" customHeight="1">
      <c r="B26" s="228">
        <v>21</v>
      </c>
      <c r="C26" s="50" t="s">
        <v>124</v>
      </c>
      <c r="D26" s="215">
        <v>0</v>
      </c>
      <c r="E26" s="216">
        <v>10</v>
      </c>
      <c r="F26" s="212">
        <f t="shared" si="0"/>
        <v>10</v>
      </c>
      <c r="G26" s="215">
        <v>14</v>
      </c>
      <c r="H26" s="216">
        <v>114</v>
      </c>
      <c r="I26" s="212">
        <f t="shared" si="1"/>
        <v>128</v>
      </c>
      <c r="J26" s="215">
        <v>171</v>
      </c>
      <c r="K26" s="216">
        <v>1112</v>
      </c>
      <c r="L26" s="212">
        <f t="shared" si="2"/>
        <v>1283</v>
      </c>
      <c r="M26" s="215">
        <v>150</v>
      </c>
      <c r="N26" s="216">
        <v>1498</v>
      </c>
      <c r="O26" s="212">
        <f t="shared" si="3"/>
        <v>1648</v>
      </c>
      <c r="P26" s="215">
        <v>70</v>
      </c>
      <c r="Q26" s="216">
        <v>1504</v>
      </c>
      <c r="R26" s="212">
        <f t="shared" si="4"/>
        <v>1574</v>
      </c>
      <c r="S26" s="215">
        <v>49</v>
      </c>
      <c r="T26" s="216">
        <v>770</v>
      </c>
      <c r="U26" s="212">
        <f t="shared" si="5"/>
        <v>819</v>
      </c>
      <c r="V26" s="215">
        <v>1</v>
      </c>
      <c r="W26" s="216">
        <v>190</v>
      </c>
      <c r="X26" s="212">
        <f t="shared" si="6"/>
        <v>191</v>
      </c>
      <c r="Y26" s="215">
        <f t="shared" si="15"/>
        <v>455</v>
      </c>
      <c r="Z26" s="214">
        <f t="shared" si="15"/>
        <v>5198</v>
      </c>
      <c r="AA26" s="212">
        <f t="shared" si="7"/>
        <v>5653</v>
      </c>
      <c r="AB26" s="131">
        <f t="shared" si="8"/>
        <v>1.7689722271360339E-3</v>
      </c>
      <c r="AC26" s="131">
        <f t="shared" si="9"/>
        <v>2.2642844507341234E-2</v>
      </c>
      <c r="AD26" s="131">
        <f t="shared" si="10"/>
        <v>0.22695913674155316</v>
      </c>
      <c r="AE26" s="131">
        <f t="shared" si="11"/>
        <v>0.29152662303201837</v>
      </c>
      <c r="AF26" s="131">
        <f t="shared" si="12"/>
        <v>0.27843622855121175</v>
      </c>
      <c r="AG26" s="131">
        <f t="shared" si="13"/>
        <v>0.14487882540244118</v>
      </c>
      <c r="AH26" s="131">
        <f t="shared" si="14"/>
        <v>3.3787369538298251E-2</v>
      </c>
    </row>
    <row r="27" spans="2:34" ht="13.5" customHeight="1">
      <c r="B27" s="228">
        <v>22</v>
      </c>
      <c r="C27" s="50" t="s">
        <v>64</v>
      </c>
      <c r="D27" s="215">
        <v>2</v>
      </c>
      <c r="E27" s="216">
        <v>23</v>
      </c>
      <c r="F27" s="212">
        <f t="shared" si="0"/>
        <v>25</v>
      </c>
      <c r="G27" s="215">
        <v>36</v>
      </c>
      <c r="H27" s="216">
        <v>128</v>
      </c>
      <c r="I27" s="212">
        <f t="shared" si="1"/>
        <v>164</v>
      </c>
      <c r="J27" s="215">
        <v>243</v>
      </c>
      <c r="K27" s="216">
        <v>1451</v>
      </c>
      <c r="L27" s="212">
        <f t="shared" si="2"/>
        <v>1694</v>
      </c>
      <c r="M27" s="215">
        <v>202</v>
      </c>
      <c r="N27" s="216">
        <v>1909</v>
      </c>
      <c r="O27" s="212">
        <f t="shared" si="3"/>
        <v>2111</v>
      </c>
      <c r="P27" s="215">
        <v>81</v>
      </c>
      <c r="Q27" s="216">
        <v>1815</v>
      </c>
      <c r="R27" s="212">
        <f t="shared" si="4"/>
        <v>1896</v>
      </c>
      <c r="S27" s="215">
        <v>15</v>
      </c>
      <c r="T27" s="216">
        <v>1049</v>
      </c>
      <c r="U27" s="212">
        <f t="shared" si="5"/>
        <v>1064</v>
      </c>
      <c r="V27" s="215">
        <v>9</v>
      </c>
      <c r="W27" s="216">
        <v>385</v>
      </c>
      <c r="X27" s="212">
        <f t="shared" si="6"/>
        <v>394</v>
      </c>
      <c r="Y27" s="215">
        <f t="shared" si="15"/>
        <v>588</v>
      </c>
      <c r="Z27" s="214">
        <f t="shared" si="15"/>
        <v>6760</v>
      </c>
      <c r="AA27" s="212">
        <f t="shared" si="7"/>
        <v>7348</v>
      </c>
      <c r="AB27" s="131">
        <f t="shared" si="8"/>
        <v>3.4022863364180731E-3</v>
      </c>
      <c r="AC27" s="131">
        <f t="shared" si="9"/>
        <v>2.231899836690256E-2</v>
      </c>
      <c r="AD27" s="131">
        <f t="shared" si="10"/>
        <v>0.23053892215568864</v>
      </c>
      <c r="AE27" s="131">
        <f t="shared" si="11"/>
        <v>0.28728905824714207</v>
      </c>
      <c r="AF27" s="131">
        <f t="shared" si="12"/>
        <v>0.25802939575394668</v>
      </c>
      <c r="AG27" s="131">
        <f t="shared" si="13"/>
        <v>0.1448013064779532</v>
      </c>
      <c r="AH27" s="131">
        <f t="shared" si="14"/>
        <v>5.3620032661948827E-2</v>
      </c>
    </row>
    <row r="28" spans="2:34" ht="13.5" customHeight="1">
      <c r="B28" s="228">
        <v>23</v>
      </c>
      <c r="C28" s="50" t="s">
        <v>125</v>
      </c>
      <c r="D28" s="215">
        <v>3</v>
      </c>
      <c r="E28" s="216">
        <v>26</v>
      </c>
      <c r="F28" s="212">
        <f t="shared" si="0"/>
        <v>29</v>
      </c>
      <c r="G28" s="215">
        <v>20</v>
      </c>
      <c r="H28" s="216">
        <v>222</v>
      </c>
      <c r="I28" s="212">
        <f t="shared" si="1"/>
        <v>242</v>
      </c>
      <c r="J28" s="215">
        <v>402</v>
      </c>
      <c r="K28" s="216">
        <v>2158</v>
      </c>
      <c r="L28" s="212">
        <f t="shared" si="2"/>
        <v>2560</v>
      </c>
      <c r="M28" s="215">
        <v>372</v>
      </c>
      <c r="N28" s="216">
        <v>3332</v>
      </c>
      <c r="O28" s="212">
        <f t="shared" si="3"/>
        <v>3704</v>
      </c>
      <c r="P28" s="215">
        <v>194</v>
      </c>
      <c r="Q28" s="216">
        <v>2914</v>
      </c>
      <c r="R28" s="212">
        <f t="shared" si="4"/>
        <v>3108</v>
      </c>
      <c r="S28" s="215">
        <v>43</v>
      </c>
      <c r="T28" s="216">
        <v>1421</v>
      </c>
      <c r="U28" s="212">
        <f t="shared" si="5"/>
        <v>1464</v>
      </c>
      <c r="V28" s="215">
        <v>11</v>
      </c>
      <c r="W28" s="216">
        <v>529</v>
      </c>
      <c r="X28" s="212">
        <f t="shared" si="6"/>
        <v>540</v>
      </c>
      <c r="Y28" s="215">
        <f t="shared" si="15"/>
        <v>1045</v>
      </c>
      <c r="Z28" s="214">
        <f t="shared" si="15"/>
        <v>10602</v>
      </c>
      <c r="AA28" s="212">
        <f t="shared" si="7"/>
        <v>11647</v>
      </c>
      <c r="AB28" s="131">
        <f t="shared" si="8"/>
        <v>2.4899115652099253E-3</v>
      </c>
      <c r="AC28" s="131">
        <f t="shared" si="9"/>
        <v>2.0777882716579377E-2</v>
      </c>
      <c r="AD28" s="131">
        <f t="shared" si="10"/>
        <v>0.2197990898943934</v>
      </c>
      <c r="AE28" s="131">
        <f t="shared" si="11"/>
        <v>0.31802180819095044</v>
      </c>
      <c r="AF28" s="131">
        <f t="shared" si="12"/>
        <v>0.26684983257491202</v>
      </c>
      <c r="AG28" s="131">
        <f t="shared" si="13"/>
        <v>0.12569760453335624</v>
      </c>
      <c r="AH28" s="131">
        <f t="shared" si="14"/>
        <v>4.6363870524598609E-2</v>
      </c>
    </row>
    <row r="29" spans="2:34" ht="13.5" customHeight="1">
      <c r="B29" s="228">
        <v>24</v>
      </c>
      <c r="C29" s="50" t="s">
        <v>126</v>
      </c>
      <c r="D29" s="215">
        <v>8</v>
      </c>
      <c r="E29" s="216">
        <v>19</v>
      </c>
      <c r="F29" s="212">
        <f t="shared" si="0"/>
        <v>27</v>
      </c>
      <c r="G29" s="215">
        <v>7</v>
      </c>
      <c r="H29" s="216">
        <v>74</v>
      </c>
      <c r="I29" s="212">
        <f t="shared" si="1"/>
        <v>81</v>
      </c>
      <c r="J29" s="215">
        <v>197</v>
      </c>
      <c r="K29" s="216">
        <v>945</v>
      </c>
      <c r="L29" s="212">
        <f t="shared" si="2"/>
        <v>1142</v>
      </c>
      <c r="M29" s="215">
        <v>112</v>
      </c>
      <c r="N29" s="216">
        <v>1265</v>
      </c>
      <c r="O29" s="212">
        <f t="shared" si="3"/>
        <v>1377</v>
      </c>
      <c r="P29" s="215">
        <v>57</v>
      </c>
      <c r="Q29" s="216">
        <v>1176</v>
      </c>
      <c r="R29" s="212">
        <f t="shared" si="4"/>
        <v>1233</v>
      </c>
      <c r="S29" s="215">
        <v>11</v>
      </c>
      <c r="T29" s="216">
        <v>763</v>
      </c>
      <c r="U29" s="212">
        <f t="shared" si="5"/>
        <v>774</v>
      </c>
      <c r="V29" s="215">
        <v>0</v>
      </c>
      <c r="W29" s="216">
        <v>337</v>
      </c>
      <c r="X29" s="212">
        <f t="shared" si="6"/>
        <v>337</v>
      </c>
      <c r="Y29" s="215">
        <f t="shared" si="15"/>
        <v>392</v>
      </c>
      <c r="Z29" s="214">
        <f t="shared" si="15"/>
        <v>4579</v>
      </c>
      <c r="AA29" s="212">
        <f t="shared" si="7"/>
        <v>4971</v>
      </c>
      <c r="AB29" s="131">
        <f t="shared" si="8"/>
        <v>5.4315027157513579E-3</v>
      </c>
      <c r="AC29" s="131">
        <f t="shared" si="9"/>
        <v>1.6294508147254073E-2</v>
      </c>
      <c r="AD29" s="131">
        <f t="shared" si="10"/>
        <v>0.22973244819955743</v>
      </c>
      <c r="AE29" s="131">
        <f t="shared" si="11"/>
        <v>0.27700663850331925</v>
      </c>
      <c r="AF29" s="131">
        <f t="shared" si="12"/>
        <v>0.24803862401931201</v>
      </c>
      <c r="AG29" s="131">
        <f t="shared" si="13"/>
        <v>0.15570307785153892</v>
      </c>
      <c r="AH29" s="131">
        <f t="shared" si="14"/>
        <v>6.7793200563266945E-2</v>
      </c>
    </row>
    <row r="30" spans="2:34" ht="13.5" customHeight="1">
      <c r="B30" s="228">
        <v>25</v>
      </c>
      <c r="C30" s="50" t="s">
        <v>127</v>
      </c>
      <c r="D30" s="215">
        <v>0</v>
      </c>
      <c r="E30" s="216">
        <v>4</v>
      </c>
      <c r="F30" s="212">
        <f t="shared" si="0"/>
        <v>4</v>
      </c>
      <c r="G30" s="215">
        <v>16</v>
      </c>
      <c r="H30" s="216">
        <v>48</v>
      </c>
      <c r="I30" s="212">
        <f t="shared" si="1"/>
        <v>64</v>
      </c>
      <c r="J30" s="215">
        <v>80</v>
      </c>
      <c r="K30" s="216">
        <v>644</v>
      </c>
      <c r="L30" s="212">
        <f t="shared" si="2"/>
        <v>724</v>
      </c>
      <c r="M30" s="215">
        <v>114</v>
      </c>
      <c r="N30" s="216">
        <v>773</v>
      </c>
      <c r="O30" s="212">
        <f t="shared" si="3"/>
        <v>887</v>
      </c>
      <c r="P30" s="215">
        <v>36</v>
      </c>
      <c r="Q30" s="216">
        <v>967</v>
      </c>
      <c r="R30" s="212">
        <f t="shared" si="4"/>
        <v>1003</v>
      </c>
      <c r="S30" s="215">
        <v>16</v>
      </c>
      <c r="T30" s="216">
        <v>571</v>
      </c>
      <c r="U30" s="212">
        <f t="shared" si="5"/>
        <v>587</v>
      </c>
      <c r="V30" s="215">
        <v>0</v>
      </c>
      <c r="W30" s="216">
        <v>263</v>
      </c>
      <c r="X30" s="212">
        <f t="shared" si="6"/>
        <v>263</v>
      </c>
      <c r="Y30" s="215">
        <f t="shared" si="15"/>
        <v>262</v>
      </c>
      <c r="Z30" s="214">
        <f t="shared" si="15"/>
        <v>3270</v>
      </c>
      <c r="AA30" s="212">
        <f t="shared" si="7"/>
        <v>3532</v>
      </c>
      <c r="AB30" s="131">
        <f t="shared" si="8"/>
        <v>1.1325028312570782E-3</v>
      </c>
      <c r="AC30" s="131">
        <f t="shared" si="9"/>
        <v>1.8120045300113252E-2</v>
      </c>
      <c r="AD30" s="131">
        <f t="shared" si="10"/>
        <v>0.20498301245753114</v>
      </c>
      <c r="AE30" s="131">
        <f t="shared" si="11"/>
        <v>0.2511325028312571</v>
      </c>
      <c r="AF30" s="131">
        <f t="shared" si="12"/>
        <v>0.28397508493771234</v>
      </c>
      <c r="AG30" s="131">
        <f t="shared" si="13"/>
        <v>0.16619479048697622</v>
      </c>
      <c r="AH30" s="131">
        <f t="shared" si="14"/>
        <v>7.4462061155152887E-2</v>
      </c>
    </row>
    <row r="31" spans="2:34" ht="13.5" customHeight="1">
      <c r="B31" s="228">
        <v>26</v>
      </c>
      <c r="C31" s="50" t="s">
        <v>36</v>
      </c>
      <c r="D31" s="215">
        <v>39</v>
      </c>
      <c r="E31" s="216">
        <v>181</v>
      </c>
      <c r="F31" s="212">
        <f t="shared" si="0"/>
        <v>220</v>
      </c>
      <c r="G31" s="215">
        <v>163</v>
      </c>
      <c r="H31" s="216">
        <v>776</v>
      </c>
      <c r="I31" s="212">
        <f t="shared" si="1"/>
        <v>939</v>
      </c>
      <c r="J31" s="215">
        <v>1660</v>
      </c>
      <c r="K31" s="216">
        <v>10185</v>
      </c>
      <c r="L31" s="212">
        <f t="shared" si="2"/>
        <v>11845</v>
      </c>
      <c r="M31" s="215">
        <v>1557</v>
      </c>
      <c r="N31" s="216">
        <v>13810</v>
      </c>
      <c r="O31" s="212">
        <f t="shared" si="3"/>
        <v>15367</v>
      </c>
      <c r="P31" s="215">
        <v>527</v>
      </c>
      <c r="Q31" s="216">
        <v>12693</v>
      </c>
      <c r="R31" s="212">
        <f t="shared" si="4"/>
        <v>13220</v>
      </c>
      <c r="S31" s="215">
        <v>112</v>
      </c>
      <c r="T31" s="216">
        <v>7949</v>
      </c>
      <c r="U31" s="212">
        <f t="shared" si="5"/>
        <v>8061</v>
      </c>
      <c r="V31" s="215">
        <v>49</v>
      </c>
      <c r="W31" s="216">
        <v>3767</v>
      </c>
      <c r="X31" s="212">
        <f t="shared" si="6"/>
        <v>3816</v>
      </c>
      <c r="Y31" s="215">
        <f t="shared" si="15"/>
        <v>4107</v>
      </c>
      <c r="Z31" s="214">
        <f t="shared" si="15"/>
        <v>49361</v>
      </c>
      <c r="AA31" s="212">
        <f t="shared" si="7"/>
        <v>53468</v>
      </c>
      <c r="AB31" s="131">
        <f t="shared" si="8"/>
        <v>4.1146106082142588E-3</v>
      </c>
      <c r="AC31" s="131">
        <f t="shared" si="9"/>
        <v>1.7561906186878133E-2</v>
      </c>
      <c r="AD31" s="131">
        <f t="shared" si="10"/>
        <v>0.22153437570135409</v>
      </c>
      <c r="AE31" s="131">
        <f t="shared" si="11"/>
        <v>0.28740555098376597</v>
      </c>
      <c r="AF31" s="131">
        <f t="shared" si="12"/>
        <v>0.2472506920026932</v>
      </c>
      <c r="AG31" s="131">
        <f t="shared" si="13"/>
        <v>0.15076307324006882</v>
      </c>
      <c r="AH31" s="131">
        <f t="shared" si="14"/>
        <v>7.1369791277025516E-2</v>
      </c>
    </row>
    <row r="32" spans="2:34" ht="13.5" customHeight="1">
      <c r="B32" s="228">
        <v>27</v>
      </c>
      <c r="C32" s="50" t="s">
        <v>37</v>
      </c>
      <c r="D32" s="215">
        <v>9</v>
      </c>
      <c r="E32" s="216">
        <v>35</v>
      </c>
      <c r="F32" s="212">
        <f t="shared" si="0"/>
        <v>44</v>
      </c>
      <c r="G32" s="215">
        <v>20</v>
      </c>
      <c r="H32" s="216">
        <v>138</v>
      </c>
      <c r="I32" s="212">
        <f t="shared" si="1"/>
        <v>158</v>
      </c>
      <c r="J32" s="215">
        <v>180</v>
      </c>
      <c r="K32" s="216">
        <v>1612</v>
      </c>
      <c r="L32" s="212">
        <f t="shared" si="2"/>
        <v>1792</v>
      </c>
      <c r="M32" s="215">
        <v>174</v>
      </c>
      <c r="N32" s="216">
        <v>2232</v>
      </c>
      <c r="O32" s="212">
        <f t="shared" si="3"/>
        <v>2406</v>
      </c>
      <c r="P32" s="215">
        <v>56</v>
      </c>
      <c r="Q32" s="216">
        <v>2196</v>
      </c>
      <c r="R32" s="212">
        <f t="shared" si="4"/>
        <v>2252</v>
      </c>
      <c r="S32" s="215">
        <v>24</v>
      </c>
      <c r="T32" s="216">
        <v>1561</v>
      </c>
      <c r="U32" s="212">
        <f t="shared" si="5"/>
        <v>1585</v>
      </c>
      <c r="V32" s="215">
        <v>6</v>
      </c>
      <c r="W32" s="216">
        <v>738</v>
      </c>
      <c r="X32" s="212">
        <f t="shared" si="6"/>
        <v>744</v>
      </c>
      <c r="Y32" s="215">
        <f t="shared" si="15"/>
        <v>469</v>
      </c>
      <c r="Z32" s="214">
        <f t="shared" si="15"/>
        <v>8512</v>
      </c>
      <c r="AA32" s="212">
        <f t="shared" si="7"/>
        <v>8981</v>
      </c>
      <c r="AB32" s="131">
        <f t="shared" si="8"/>
        <v>4.8992317113907141E-3</v>
      </c>
      <c r="AC32" s="131">
        <f t="shared" si="9"/>
        <v>1.7592695690903017E-2</v>
      </c>
      <c r="AD32" s="131">
        <f t="shared" si="10"/>
        <v>0.19953234606391271</v>
      </c>
      <c r="AE32" s="131">
        <f t="shared" si="11"/>
        <v>0.26789889767286496</v>
      </c>
      <c r="AF32" s="131">
        <f t="shared" si="12"/>
        <v>0.25075158668299746</v>
      </c>
      <c r="AG32" s="131">
        <f t="shared" si="13"/>
        <v>0.17648368778532458</v>
      </c>
      <c r="AH32" s="131">
        <f t="shared" si="14"/>
        <v>8.2841554392606612E-2</v>
      </c>
    </row>
    <row r="33" spans="2:34" ht="13.5" customHeight="1">
      <c r="B33" s="228">
        <v>28</v>
      </c>
      <c r="C33" s="50" t="s">
        <v>38</v>
      </c>
      <c r="D33" s="215">
        <v>1</v>
      </c>
      <c r="E33" s="216">
        <v>15</v>
      </c>
      <c r="F33" s="212">
        <f t="shared" si="0"/>
        <v>16</v>
      </c>
      <c r="G33" s="215">
        <v>20</v>
      </c>
      <c r="H33" s="216">
        <v>93</v>
      </c>
      <c r="I33" s="212">
        <f t="shared" si="1"/>
        <v>113</v>
      </c>
      <c r="J33" s="215">
        <v>258</v>
      </c>
      <c r="K33" s="216">
        <v>1605</v>
      </c>
      <c r="L33" s="212">
        <f t="shared" si="2"/>
        <v>1863</v>
      </c>
      <c r="M33" s="215">
        <v>154</v>
      </c>
      <c r="N33" s="216">
        <v>2000</v>
      </c>
      <c r="O33" s="212">
        <f t="shared" si="3"/>
        <v>2154</v>
      </c>
      <c r="P33" s="215">
        <v>55</v>
      </c>
      <c r="Q33" s="216">
        <v>1779</v>
      </c>
      <c r="R33" s="212">
        <f t="shared" si="4"/>
        <v>1834</v>
      </c>
      <c r="S33" s="215">
        <v>9</v>
      </c>
      <c r="T33" s="216">
        <v>989</v>
      </c>
      <c r="U33" s="212">
        <f t="shared" si="5"/>
        <v>998</v>
      </c>
      <c r="V33" s="215">
        <v>1</v>
      </c>
      <c r="W33" s="216">
        <v>423</v>
      </c>
      <c r="X33" s="212">
        <f t="shared" si="6"/>
        <v>424</v>
      </c>
      <c r="Y33" s="215">
        <f t="shared" si="15"/>
        <v>498</v>
      </c>
      <c r="Z33" s="214">
        <f t="shared" si="15"/>
        <v>6904</v>
      </c>
      <c r="AA33" s="212">
        <f t="shared" si="7"/>
        <v>7402</v>
      </c>
      <c r="AB33" s="131">
        <f t="shared" si="8"/>
        <v>2.1615779519048904E-3</v>
      </c>
      <c r="AC33" s="131">
        <f t="shared" si="9"/>
        <v>1.5266144285328289E-2</v>
      </c>
      <c r="AD33" s="131">
        <f t="shared" si="10"/>
        <v>0.25168873277492571</v>
      </c>
      <c r="AE33" s="131">
        <f t="shared" si="11"/>
        <v>0.29100243177519591</v>
      </c>
      <c r="AF33" s="131">
        <f t="shared" si="12"/>
        <v>0.24777087273709808</v>
      </c>
      <c r="AG33" s="131">
        <f t="shared" si="13"/>
        <v>0.13482842475006754</v>
      </c>
      <c r="AH33" s="131">
        <f t="shared" si="14"/>
        <v>5.72818157254796E-2</v>
      </c>
    </row>
    <row r="34" spans="2:34" ht="13.5" customHeight="1">
      <c r="B34" s="228">
        <v>29</v>
      </c>
      <c r="C34" s="50" t="s">
        <v>39</v>
      </c>
      <c r="D34" s="215">
        <v>3</v>
      </c>
      <c r="E34" s="216">
        <v>9</v>
      </c>
      <c r="F34" s="212">
        <f t="shared" si="0"/>
        <v>12</v>
      </c>
      <c r="G34" s="215">
        <v>35</v>
      </c>
      <c r="H34" s="216">
        <v>76</v>
      </c>
      <c r="I34" s="212">
        <f t="shared" si="1"/>
        <v>111</v>
      </c>
      <c r="J34" s="215">
        <v>192</v>
      </c>
      <c r="K34" s="216">
        <v>1148</v>
      </c>
      <c r="L34" s="212">
        <f t="shared" si="2"/>
        <v>1340</v>
      </c>
      <c r="M34" s="215">
        <v>219</v>
      </c>
      <c r="N34" s="216">
        <v>1545</v>
      </c>
      <c r="O34" s="212">
        <f t="shared" si="3"/>
        <v>1764</v>
      </c>
      <c r="P34" s="215">
        <v>57</v>
      </c>
      <c r="Q34" s="216">
        <v>1471</v>
      </c>
      <c r="R34" s="212">
        <f t="shared" si="4"/>
        <v>1528</v>
      </c>
      <c r="S34" s="215">
        <v>21</v>
      </c>
      <c r="T34" s="216">
        <v>843</v>
      </c>
      <c r="U34" s="212">
        <f t="shared" si="5"/>
        <v>864</v>
      </c>
      <c r="V34" s="215">
        <v>1</v>
      </c>
      <c r="W34" s="216">
        <v>436</v>
      </c>
      <c r="X34" s="212">
        <f t="shared" si="6"/>
        <v>437</v>
      </c>
      <c r="Y34" s="215">
        <f t="shared" si="15"/>
        <v>528</v>
      </c>
      <c r="Z34" s="214">
        <f t="shared" si="15"/>
        <v>5528</v>
      </c>
      <c r="AA34" s="212">
        <f t="shared" si="7"/>
        <v>6056</v>
      </c>
      <c r="AB34" s="131">
        <f t="shared" si="8"/>
        <v>1.9815059445178335E-3</v>
      </c>
      <c r="AC34" s="131">
        <f t="shared" si="9"/>
        <v>1.832892998678996E-2</v>
      </c>
      <c r="AD34" s="131">
        <f t="shared" si="10"/>
        <v>0.22126816380449141</v>
      </c>
      <c r="AE34" s="131">
        <f t="shared" si="11"/>
        <v>0.29128137384412151</v>
      </c>
      <c r="AF34" s="131">
        <f t="shared" si="12"/>
        <v>0.2523117569352708</v>
      </c>
      <c r="AG34" s="131">
        <f t="shared" si="13"/>
        <v>0.14266842800528401</v>
      </c>
      <c r="AH34" s="131">
        <f t="shared" si="14"/>
        <v>7.2159841479524436E-2</v>
      </c>
    </row>
    <row r="35" spans="2:34" ht="13.5" customHeight="1">
      <c r="B35" s="228">
        <v>30</v>
      </c>
      <c r="C35" s="50" t="s">
        <v>40</v>
      </c>
      <c r="D35" s="215">
        <v>0</v>
      </c>
      <c r="E35" s="216">
        <v>14</v>
      </c>
      <c r="F35" s="212">
        <f t="shared" si="0"/>
        <v>14</v>
      </c>
      <c r="G35" s="215">
        <v>4</v>
      </c>
      <c r="H35" s="216">
        <v>63</v>
      </c>
      <c r="I35" s="212">
        <f t="shared" si="1"/>
        <v>67</v>
      </c>
      <c r="J35" s="215">
        <v>319</v>
      </c>
      <c r="K35" s="216">
        <v>1347</v>
      </c>
      <c r="L35" s="212">
        <f t="shared" si="2"/>
        <v>1666</v>
      </c>
      <c r="M35" s="215">
        <v>226</v>
      </c>
      <c r="N35" s="216">
        <v>2009</v>
      </c>
      <c r="O35" s="212">
        <f t="shared" si="3"/>
        <v>2235</v>
      </c>
      <c r="P35" s="215">
        <v>97</v>
      </c>
      <c r="Q35" s="216">
        <v>2064</v>
      </c>
      <c r="R35" s="212">
        <f t="shared" si="4"/>
        <v>2161</v>
      </c>
      <c r="S35" s="215">
        <v>12</v>
      </c>
      <c r="T35" s="216">
        <v>1189</v>
      </c>
      <c r="U35" s="212">
        <f t="shared" si="5"/>
        <v>1201</v>
      </c>
      <c r="V35" s="215">
        <v>6</v>
      </c>
      <c r="W35" s="216">
        <v>667</v>
      </c>
      <c r="X35" s="212">
        <f t="shared" si="6"/>
        <v>673</v>
      </c>
      <c r="Y35" s="215">
        <f t="shared" si="15"/>
        <v>664</v>
      </c>
      <c r="Z35" s="214">
        <f t="shared" si="15"/>
        <v>7353</v>
      </c>
      <c r="AA35" s="212">
        <f t="shared" si="7"/>
        <v>8017</v>
      </c>
      <c r="AB35" s="131">
        <f t="shared" si="8"/>
        <v>1.7462891355868779E-3</v>
      </c>
      <c r="AC35" s="131">
        <f t="shared" si="9"/>
        <v>8.3572408631657734E-3</v>
      </c>
      <c r="AD35" s="131">
        <f t="shared" si="10"/>
        <v>0.20780840713483847</v>
      </c>
      <c r="AE35" s="131">
        <f t="shared" si="11"/>
        <v>0.27878258700261943</v>
      </c>
      <c r="AF35" s="131">
        <f t="shared" si="12"/>
        <v>0.26955220157166021</v>
      </c>
      <c r="AG35" s="131">
        <f t="shared" si="13"/>
        <v>0.14980666084570288</v>
      </c>
      <c r="AH35" s="131">
        <f t="shared" si="14"/>
        <v>8.3946613446426344E-2</v>
      </c>
    </row>
    <row r="36" spans="2:34" ht="13.5" customHeight="1">
      <c r="B36" s="228">
        <v>31</v>
      </c>
      <c r="C36" s="50" t="s">
        <v>41</v>
      </c>
      <c r="D36" s="215">
        <v>10</v>
      </c>
      <c r="E36" s="216">
        <v>58</v>
      </c>
      <c r="F36" s="212">
        <f t="shared" si="0"/>
        <v>68</v>
      </c>
      <c r="G36" s="215">
        <v>58</v>
      </c>
      <c r="H36" s="216">
        <v>232</v>
      </c>
      <c r="I36" s="212">
        <f t="shared" si="1"/>
        <v>290</v>
      </c>
      <c r="J36" s="215">
        <v>357</v>
      </c>
      <c r="K36" s="216">
        <v>2062</v>
      </c>
      <c r="L36" s="212">
        <f t="shared" si="2"/>
        <v>2419</v>
      </c>
      <c r="M36" s="215">
        <v>401</v>
      </c>
      <c r="N36" s="216">
        <v>2706</v>
      </c>
      <c r="O36" s="212">
        <f t="shared" si="3"/>
        <v>3107</v>
      </c>
      <c r="P36" s="215">
        <v>100</v>
      </c>
      <c r="Q36" s="216">
        <v>2228</v>
      </c>
      <c r="R36" s="212">
        <f t="shared" si="4"/>
        <v>2328</v>
      </c>
      <c r="S36" s="215">
        <v>23</v>
      </c>
      <c r="T36" s="216">
        <v>1531</v>
      </c>
      <c r="U36" s="212">
        <f t="shared" si="5"/>
        <v>1554</v>
      </c>
      <c r="V36" s="215">
        <v>7</v>
      </c>
      <c r="W36" s="216">
        <v>639</v>
      </c>
      <c r="X36" s="212">
        <f t="shared" si="6"/>
        <v>646</v>
      </c>
      <c r="Y36" s="215">
        <f t="shared" si="15"/>
        <v>956</v>
      </c>
      <c r="Z36" s="214">
        <f t="shared" si="15"/>
        <v>9456</v>
      </c>
      <c r="AA36" s="212">
        <f t="shared" si="7"/>
        <v>10412</v>
      </c>
      <c r="AB36" s="131">
        <f t="shared" si="8"/>
        <v>6.5309258547829431E-3</v>
      </c>
      <c r="AC36" s="131">
        <f t="shared" si="9"/>
        <v>2.7852477910103726E-2</v>
      </c>
      <c r="AD36" s="131">
        <f t="shared" si="10"/>
        <v>0.23232808298117558</v>
      </c>
      <c r="AE36" s="131">
        <f t="shared" si="11"/>
        <v>0.29840568574721477</v>
      </c>
      <c r="AF36" s="131">
        <f t="shared" si="12"/>
        <v>0.22358816749903956</v>
      </c>
      <c r="AG36" s="131">
        <f t="shared" si="13"/>
        <v>0.1492508643872455</v>
      </c>
      <c r="AH36" s="131">
        <f t="shared" si="14"/>
        <v>6.2043795620437957E-2</v>
      </c>
    </row>
    <row r="37" spans="2:34" ht="13.5" customHeight="1">
      <c r="B37" s="228">
        <v>32</v>
      </c>
      <c r="C37" s="50" t="s">
        <v>42</v>
      </c>
      <c r="D37" s="215">
        <v>16</v>
      </c>
      <c r="E37" s="216">
        <v>31</v>
      </c>
      <c r="F37" s="212">
        <f t="shared" si="0"/>
        <v>47</v>
      </c>
      <c r="G37" s="215">
        <v>25</v>
      </c>
      <c r="H37" s="216">
        <v>125</v>
      </c>
      <c r="I37" s="212">
        <f t="shared" si="1"/>
        <v>150</v>
      </c>
      <c r="J37" s="215">
        <v>269</v>
      </c>
      <c r="K37" s="216">
        <v>1816</v>
      </c>
      <c r="L37" s="212">
        <f t="shared" si="2"/>
        <v>2085</v>
      </c>
      <c r="M37" s="215">
        <v>295</v>
      </c>
      <c r="N37" s="216">
        <v>2665</v>
      </c>
      <c r="O37" s="212">
        <f t="shared" si="3"/>
        <v>2960</v>
      </c>
      <c r="P37" s="215">
        <v>126</v>
      </c>
      <c r="Q37" s="216">
        <v>2386</v>
      </c>
      <c r="R37" s="212">
        <f t="shared" si="4"/>
        <v>2512</v>
      </c>
      <c r="S37" s="215">
        <v>11</v>
      </c>
      <c r="T37" s="216">
        <v>1431</v>
      </c>
      <c r="U37" s="212">
        <f t="shared" si="5"/>
        <v>1442</v>
      </c>
      <c r="V37" s="215">
        <v>0</v>
      </c>
      <c r="W37" s="216">
        <v>658</v>
      </c>
      <c r="X37" s="212">
        <f t="shared" si="6"/>
        <v>658</v>
      </c>
      <c r="Y37" s="215">
        <f t="shared" si="15"/>
        <v>742</v>
      </c>
      <c r="Z37" s="214">
        <f t="shared" si="15"/>
        <v>9112</v>
      </c>
      <c r="AA37" s="212">
        <f t="shared" si="7"/>
        <v>9854</v>
      </c>
      <c r="AB37" s="131">
        <f t="shared" si="8"/>
        <v>4.7696366957580682E-3</v>
      </c>
      <c r="AC37" s="131">
        <f t="shared" si="9"/>
        <v>1.5222244773695961E-2</v>
      </c>
      <c r="AD37" s="131">
        <f t="shared" si="10"/>
        <v>0.21158920235437387</v>
      </c>
      <c r="AE37" s="131">
        <f t="shared" si="11"/>
        <v>0.30038563020093362</v>
      </c>
      <c r="AF37" s="131">
        <f t="shared" si="12"/>
        <v>0.25492185914349502</v>
      </c>
      <c r="AG37" s="131">
        <f t="shared" si="13"/>
        <v>0.14633651309113049</v>
      </c>
      <c r="AH37" s="131">
        <f t="shared" si="14"/>
        <v>6.6774913740612951E-2</v>
      </c>
    </row>
    <row r="38" spans="2:34" ht="13.5" customHeight="1">
      <c r="B38" s="228">
        <v>33</v>
      </c>
      <c r="C38" s="50" t="s">
        <v>43</v>
      </c>
      <c r="D38" s="215">
        <v>0</v>
      </c>
      <c r="E38" s="216">
        <v>19</v>
      </c>
      <c r="F38" s="212">
        <f t="shared" si="0"/>
        <v>19</v>
      </c>
      <c r="G38" s="215">
        <v>1</v>
      </c>
      <c r="H38" s="216">
        <v>49</v>
      </c>
      <c r="I38" s="212">
        <f t="shared" si="1"/>
        <v>50</v>
      </c>
      <c r="J38" s="215">
        <v>85</v>
      </c>
      <c r="K38" s="216">
        <v>595</v>
      </c>
      <c r="L38" s="212">
        <f t="shared" si="2"/>
        <v>680</v>
      </c>
      <c r="M38" s="215">
        <v>88</v>
      </c>
      <c r="N38" s="216">
        <v>653</v>
      </c>
      <c r="O38" s="212">
        <f t="shared" si="3"/>
        <v>741</v>
      </c>
      <c r="P38" s="215">
        <v>36</v>
      </c>
      <c r="Q38" s="216">
        <v>569</v>
      </c>
      <c r="R38" s="212">
        <f t="shared" si="4"/>
        <v>605</v>
      </c>
      <c r="S38" s="215">
        <v>12</v>
      </c>
      <c r="T38" s="216">
        <v>405</v>
      </c>
      <c r="U38" s="212">
        <f t="shared" si="5"/>
        <v>417</v>
      </c>
      <c r="V38" s="215">
        <v>28</v>
      </c>
      <c r="W38" s="216">
        <v>206</v>
      </c>
      <c r="X38" s="212">
        <f t="shared" si="6"/>
        <v>234</v>
      </c>
      <c r="Y38" s="215">
        <f t="shared" si="15"/>
        <v>250</v>
      </c>
      <c r="Z38" s="214">
        <f t="shared" si="15"/>
        <v>2496</v>
      </c>
      <c r="AA38" s="212">
        <f t="shared" si="7"/>
        <v>2746</v>
      </c>
      <c r="AB38" s="131">
        <f t="shared" si="8"/>
        <v>6.9191551347414417E-3</v>
      </c>
      <c r="AC38" s="131">
        <f t="shared" si="9"/>
        <v>1.820830298616169E-2</v>
      </c>
      <c r="AD38" s="131">
        <f t="shared" si="10"/>
        <v>0.24763292061179898</v>
      </c>
      <c r="AE38" s="131">
        <f t="shared" si="11"/>
        <v>0.26984705025491623</v>
      </c>
      <c r="AF38" s="131">
        <f t="shared" si="12"/>
        <v>0.22032046613255646</v>
      </c>
      <c r="AG38" s="131">
        <f t="shared" si="13"/>
        <v>0.15185724690458849</v>
      </c>
      <c r="AH38" s="131">
        <f t="shared" si="14"/>
        <v>8.5214857975236702E-2</v>
      </c>
    </row>
    <row r="39" spans="2:34" ht="13.5" customHeight="1">
      <c r="B39" s="228">
        <v>34</v>
      </c>
      <c r="C39" s="50" t="s">
        <v>45</v>
      </c>
      <c r="D39" s="215">
        <v>14</v>
      </c>
      <c r="E39" s="216">
        <v>58</v>
      </c>
      <c r="F39" s="212">
        <f t="shared" si="0"/>
        <v>72</v>
      </c>
      <c r="G39" s="215">
        <v>17</v>
      </c>
      <c r="H39" s="216">
        <v>199</v>
      </c>
      <c r="I39" s="212">
        <f t="shared" si="1"/>
        <v>216</v>
      </c>
      <c r="J39" s="215">
        <v>457</v>
      </c>
      <c r="K39" s="216">
        <v>2393</v>
      </c>
      <c r="L39" s="212">
        <f t="shared" si="2"/>
        <v>2850</v>
      </c>
      <c r="M39" s="215">
        <v>304</v>
      </c>
      <c r="N39" s="216">
        <v>3739</v>
      </c>
      <c r="O39" s="212">
        <f t="shared" si="3"/>
        <v>4043</v>
      </c>
      <c r="P39" s="215">
        <v>97</v>
      </c>
      <c r="Q39" s="216">
        <v>3446</v>
      </c>
      <c r="R39" s="212">
        <f t="shared" si="4"/>
        <v>3543</v>
      </c>
      <c r="S39" s="215">
        <v>29</v>
      </c>
      <c r="T39" s="216">
        <v>2167</v>
      </c>
      <c r="U39" s="212">
        <f t="shared" si="5"/>
        <v>2196</v>
      </c>
      <c r="V39" s="215">
        <v>10</v>
      </c>
      <c r="W39" s="216">
        <v>946</v>
      </c>
      <c r="X39" s="212">
        <f t="shared" si="6"/>
        <v>956</v>
      </c>
      <c r="Y39" s="215">
        <f t="shared" si="15"/>
        <v>928</v>
      </c>
      <c r="Z39" s="214">
        <f t="shared" si="15"/>
        <v>12948</v>
      </c>
      <c r="AA39" s="212">
        <f t="shared" si="7"/>
        <v>13876</v>
      </c>
      <c r="AB39" s="131">
        <f t="shared" si="8"/>
        <v>5.1888152205246466E-3</v>
      </c>
      <c r="AC39" s="131">
        <f t="shared" si="9"/>
        <v>1.5566445661573941E-2</v>
      </c>
      <c r="AD39" s="131">
        <f t="shared" si="10"/>
        <v>0.2053906024791006</v>
      </c>
      <c r="AE39" s="131">
        <f t="shared" si="11"/>
        <v>0.29136638800807146</v>
      </c>
      <c r="AF39" s="131">
        <f t="shared" si="12"/>
        <v>0.25533294897665032</v>
      </c>
      <c r="AG39" s="131">
        <f t="shared" si="13"/>
        <v>0.15825886422600172</v>
      </c>
      <c r="AH39" s="131">
        <f t="shared" si="14"/>
        <v>6.889593542807726E-2</v>
      </c>
    </row>
    <row r="40" spans="2:34" ht="13.5" customHeight="1">
      <c r="B40" s="228">
        <v>35</v>
      </c>
      <c r="C40" s="50" t="s">
        <v>2</v>
      </c>
      <c r="D40" s="215">
        <v>0</v>
      </c>
      <c r="E40" s="216">
        <v>40</v>
      </c>
      <c r="F40" s="212">
        <f t="shared" si="0"/>
        <v>40</v>
      </c>
      <c r="G40" s="215">
        <v>12</v>
      </c>
      <c r="H40" s="216">
        <v>55</v>
      </c>
      <c r="I40" s="212">
        <f t="shared" si="1"/>
        <v>67</v>
      </c>
      <c r="J40" s="215">
        <v>782</v>
      </c>
      <c r="K40" s="216">
        <v>4037</v>
      </c>
      <c r="L40" s="212">
        <f t="shared" si="2"/>
        <v>4819</v>
      </c>
      <c r="M40" s="215">
        <v>704</v>
      </c>
      <c r="N40" s="216">
        <v>5820</v>
      </c>
      <c r="O40" s="212">
        <f t="shared" si="3"/>
        <v>6524</v>
      </c>
      <c r="P40" s="215">
        <v>272</v>
      </c>
      <c r="Q40" s="216">
        <v>5552</v>
      </c>
      <c r="R40" s="212">
        <f t="shared" si="4"/>
        <v>5824</v>
      </c>
      <c r="S40" s="215">
        <v>53</v>
      </c>
      <c r="T40" s="216">
        <v>3371</v>
      </c>
      <c r="U40" s="212">
        <f t="shared" si="5"/>
        <v>3424</v>
      </c>
      <c r="V40" s="215">
        <v>7</v>
      </c>
      <c r="W40" s="216">
        <v>1231</v>
      </c>
      <c r="X40" s="212">
        <f t="shared" si="6"/>
        <v>1238</v>
      </c>
      <c r="Y40" s="215">
        <f t="shared" si="15"/>
        <v>1830</v>
      </c>
      <c r="Z40" s="214">
        <f t="shared" si="15"/>
        <v>20106</v>
      </c>
      <c r="AA40" s="212">
        <f t="shared" si="7"/>
        <v>21936</v>
      </c>
      <c r="AB40" s="131">
        <f t="shared" si="8"/>
        <v>1.8234865061998542E-3</v>
      </c>
      <c r="AC40" s="131">
        <f t="shared" si="9"/>
        <v>3.0543398978847558E-3</v>
      </c>
      <c r="AD40" s="131">
        <f t="shared" si="10"/>
        <v>0.21968453683442743</v>
      </c>
      <c r="AE40" s="131">
        <f t="shared" si="11"/>
        <v>0.29741064916119619</v>
      </c>
      <c r="AF40" s="131">
        <f t="shared" si="12"/>
        <v>0.26549963530269877</v>
      </c>
      <c r="AG40" s="131">
        <f t="shared" si="13"/>
        <v>0.15609044493070751</v>
      </c>
      <c r="AH40" s="131">
        <f t="shared" si="14"/>
        <v>5.6436907366885482E-2</v>
      </c>
    </row>
    <row r="41" spans="2:34" ht="13.5" customHeight="1">
      <c r="B41" s="228">
        <v>36</v>
      </c>
      <c r="C41" s="50" t="s">
        <v>3</v>
      </c>
      <c r="D41" s="215">
        <v>7</v>
      </c>
      <c r="E41" s="216">
        <v>13</v>
      </c>
      <c r="F41" s="212">
        <f t="shared" si="0"/>
        <v>20</v>
      </c>
      <c r="G41" s="215">
        <v>0</v>
      </c>
      <c r="H41" s="216">
        <v>48</v>
      </c>
      <c r="I41" s="212">
        <f t="shared" si="1"/>
        <v>48</v>
      </c>
      <c r="J41" s="215">
        <v>200</v>
      </c>
      <c r="K41" s="216">
        <v>1100</v>
      </c>
      <c r="L41" s="212">
        <f t="shared" si="2"/>
        <v>1300</v>
      </c>
      <c r="M41" s="215">
        <v>170</v>
      </c>
      <c r="N41" s="216">
        <v>1566</v>
      </c>
      <c r="O41" s="212">
        <f t="shared" si="3"/>
        <v>1736</v>
      </c>
      <c r="P41" s="215">
        <v>64</v>
      </c>
      <c r="Q41" s="216">
        <v>1484</v>
      </c>
      <c r="R41" s="212">
        <f t="shared" si="4"/>
        <v>1548</v>
      </c>
      <c r="S41" s="215">
        <v>22</v>
      </c>
      <c r="T41" s="216">
        <v>973</v>
      </c>
      <c r="U41" s="212">
        <f t="shared" si="5"/>
        <v>995</v>
      </c>
      <c r="V41" s="215">
        <v>3</v>
      </c>
      <c r="W41" s="216">
        <v>424</v>
      </c>
      <c r="X41" s="212">
        <f t="shared" si="6"/>
        <v>427</v>
      </c>
      <c r="Y41" s="215">
        <f t="shared" si="15"/>
        <v>466</v>
      </c>
      <c r="Z41" s="214">
        <f t="shared" si="15"/>
        <v>5608</v>
      </c>
      <c r="AA41" s="212">
        <f t="shared" si="7"/>
        <v>6074</v>
      </c>
      <c r="AB41" s="131">
        <f t="shared" si="8"/>
        <v>3.2927230819888046E-3</v>
      </c>
      <c r="AC41" s="131">
        <f t="shared" si="9"/>
        <v>7.9025353967731322E-3</v>
      </c>
      <c r="AD41" s="131">
        <f t="shared" si="10"/>
        <v>0.2140270003292723</v>
      </c>
      <c r="AE41" s="131">
        <f t="shared" si="11"/>
        <v>0.28580836351662825</v>
      </c>
      <c r="AF41" s="131">
        <f t="shared" si="12"/>
        <v>0.25485676654593348</v>
      </c>
      <c r="AG41" s="131">
        <f t="shared" si="13"/>
        <v>0.16381297332894304</v>
      </c>
      <c r="AH41" s="131">
        <f t="shared" si="14"/>
        <v>7.0299637800460987E-2</v>
      </c>
    </row>
    <row r="42" spans="2:34" ht="13.5" customHeight="1">
      <c r="B42" s="228">
        <v>37</v>
      </c>
      <c r="C42" s="50" t="s">
        <v>4</v>
      </c>
      <c r="D42" s="215">
        <v>3</v>
      </c>
      <c r="E42" s="216">
        <v>5</v>
      </c>
      <c r="F42" s="212">
        <f t="shared" si="0"/>
        <v>8</v>
      </c>
      <c r="G42" s="215">
        <v>5</v>
      </c>
      <c r="H42" s="216">
        <v>71</v>
      </c>
      <c r="I42" s="212">
        <f t="shared" si="1"/>
        <v>76</v>
      </c>
      <c r="J42" s="215">
        <v>770</v>
      </c>
      <c r="K42" s="216">
        <v>3459</v>
      </c>
      <c r="L42" s="212">
        <f t="shared" si="2"/>
        <v>4229</v>
      </c>
      <c r="M42" s="215">
        <v>513</v>
      </c>
      <c r="N42" s="216">
        <v>4787</v>
      </c>
      <c r="O42" s="212">
        <f t="shared" si="3"/>
        <v>5300</v>
      </c>
      <c r="P42" s="215">
        <v>208</v>
      </c>
      <c r="Q42" s="216">
        <v>4973</v>
      </c>
      <c r="R42" s="212">
        <f t="shared" si="4"/>
        <v>5181</v>
      </c>
      <c r="S42" s="215">
        <v>54</v>
      </c>
      <c r="T42" s="216">
        <v>2787</v>
      </c>
      <c r="U42" s="212">
        <f t="shared" si="5"/>
        <v>2841</v>
      </c>
      <c r="V42" s="215">
        <v>11</v>
      </c>
      <c r="W42" s="216">
        <v>1085</v>
      </c>
      <c r="X42" s="212">
        <f t="shared" si="6"/>
        <v>1096</v>
      </c>
      <c r="Y42" s="215">
        <f t="shared" si="15"/>
        <v>1564</v>
      </c>
      <c r="Z42" s="214">
        <f t="shared" si="15"/>
        <v>17167</v>
      </c>
      <c r="AA42" s="212">
        <f t="shared" si="7"/>
        <v>18731</v>
      </c>
      <c r="AB42" s="131">
        <f t="shared" si="8"/>
        <v>4.2709946078693076E-4</v>
      </c>
      <c r="AC42" s="131">
        <f t="shared" si="9"/>
        <v>4.0574448774758423E-3</v>
      </c>
      <c r="AD42" s="131">
        <f t="shared" si="10"/>
        <v>0.22577545245849126</v>
      </c>
      <c r="AE42" s="131">
        <f t="shared" si="11"/>
        <v>0.28295339277134163</v>
      </c>
      <c r="AF42" s="131">
        <f t="shared" si="12"/>
        <v>0.27660028829213601</v>
      </c>
      <c r="AG42" s="131">
        <f t="shared" si="13"/>
        <v>0.15167369601195879</v>
      </c>
      <c r="AH42" s="131">
        <f t="shared" si="14"/>
        <v>5.8512626127809511E-2</v>
      </c>
    </row>
    <row r="43" spans="2:34" ht="13.5" customHeight="1">
      <c r="B43" s="228">
        <v>38</v>
      </c>
      <c r="C43" s="229" t="s">
        <v>46</v>
      </c>
      <c r="D43" s="215">
        <v>2</v>
      </c>
      <c r="E43" s="216">
        <v>17</v>
      </c>
      <c r="F43" s="212">
        <f t="shared" si="0"/>
        <v>19</v>
      </c>
      <c r="G43" s="215">
        <v>4</v>
      </c>
      <c r="H43" s="216">
        <v>36</v>
      </c>
      <c r="I43" s="212">
        <f t="shared" si="1"/>
        <v>40</v>
      </c>
      <c r="J43" s="215">
        <v>97</v>
      </c>
      <c r="K43" s="216">
        <v>797</v>
      </c>
      <c r="L43" s="212">
        <f t="shared" si="2"/>
        <v>894</v>
      </c>
      <c r="M43" s="215">
        <v>120</v>
      </c>
      <c r="N43" s="216">
        <v>1100</v>
      </c>
      <c r="O43" s="212">
        <f t="shared" si="3"/>
        <v>1220</v>
      </c>
      <c r="P43" s="215">
        <v>45</v>
      </c>
      <c r="Q43" s="216">
        <v>1048</v>
      </c>
      <c r="R43" s="212">
        <f t="shared" si="4"/>
        <v>1093</v>
      </c>
      <c r="S43" s="215">
        <v>22</v>
      </c>
      <c r="T43" s="216">
        <v>647</v>
      </c>
      <c r="U43" s="212">
        <f t="shared" si="5"/>
        <v>669</v>
      </c>
      <c r="V43" s="215">
        <v>3</v>
      </c>
      <c r="W43" s="216">
        <v>231</v>
      </c>
      <c r="X43" s="212">
        <f t="shared" si="6"/>
        <v>234</v>
      </c>
      <c r="Y43" s="215">
        <f t="shared" si="15"/>
        <v>293</v>
      </c>
      <c r="Z43" s="214">
        <f t="shared" si="15"/>
        <v>3876</v>
      </c>
      <c r="AA43" s="212">
        <f t="shared" si="7"/>
        <v>4169</v>
      </c>
      <c r="AB43" s="131">
        <f t="shared" si="8"/>
        <v>4.5574478292156389E-3</v>
      </c>
      <c r="AC43" s="131">
        <f t="shared" si="9"/>
        <v>9.5946270088750306E-3</v>
      </c>
      <c r="AD43" s="131">
        <f t="shared" si="10"/>
        <v>0.21443991364835693</v>
      </c>
      <c r="AE43" s="131">
        <f t="shared" si="11"/>
        <v>0.29263612377068843</v>
      </c>
      <c r="AF43" s="131">
        <f t="shared" si="12"/>
        <v>0.26217318301751019</v>
      </c>
      <c r="AG43" s="131">
        <f t="shared" si="13"/>
        <v>0.16047013672343488</v>
      </c>
      <c r="AH43" s="131">
        <f t="shared" si="14"/>
        <v>5.6128568001918927E-2</v>
      </c>
    </row>
    <row r="44" spans="2:34" ht="13.5" customHeight="1">
      <c r="B44" s="228">
        <v>39</v>
      </c>
      <c r="C44" s="229" t="s">
        <v>9</v>
      </c>
      <c r="D44" s="215">
        <v>0</v>
      </c>
      <c r="E44" s="216">
        <v>12</v>
      </c>
      <c r="F44" s="212">
        <f t="shared" si="0"/>
        <v>12</v>
      </c>
      <c r="G44" s="215">
        <v>8</v>
      </c>
      <c r="H44" s="216">
        <v>131</v>
      </c>
      <c r="I44" s="212">
        <f t="shared" si="1"/>
        <v>139</v>
      </c>
      <c r="J44" s="215">
        <v>647</v>
      </c>
      <c r="K44" s="216">
        <v>4444</v>
      </c>
      <c r="L44" s="212">
        <f t="shared" si="2"/>
        <v>5091</v>
      </c>
      <c r="M44" s="215">
        <v>642</v>
      </c>
      <c r="N44" s="216">
        <v>5987</v>
      </c>
      <c r="O44" s="212">
        <f t="shared" si="3"/>
        <v>6629</v>
      </c>
      <c r="P44" s="215">
        <v>287</v>
      </c>
      <c r="Q44" s="216">
        <v>5424</v>
      </c>
      <c r="R44" s="212">
        <f t="shared" si="4"/>
        <v>5711</v>
      </c>
      <c r="S44" s="215">
        <v>61</v>
      </c>
      <c r="T44" s="216">
        <v>3244</v>
      </c>
      <c r="U44" s="212">
        <f t="shared" si="5"/>
        <v>3305</v>
      </c>
      <c r="V44" s="215">
        <v>4</v>
      </c>
      <c r="W44" s="216">
        <v>1359</v>
      </c>
      <c r="X44" s="212">
        <f t="shared" si="6"/>
        <v>1363</v>
      </c>
      <c r="Y44" s="215">
        <f t="shared" si="15"/>
        <v>1649</v>
      </c>
      <c r="Z44" s="214">
        <f t="shared" si="15"/>
        <v>20601</v>
      </c>
      <c r="AA44" s="212">
        <f t="shared" si="7"/>
        <v>22250</v>
      </c>
      <c r="AB44" s="131">
        <f t="shared" si="8"/>
        <v>5.3932584269662917E-4</v>
      </c>
      <c r="AC44" s="131">
        <f t="shared" si="9"/>
        <v>6.2471910112359549E-3</v>
      </c>
      <c r="AD44" s="131">
        <f t="shared" si="10"/>
        <v>0.22880898876404496</v>
      </c>
      <c r="AE44" s="131">
        <f t="shared" si="11"/>
        <v>0.2979325842696629</v>
      </c>
      <c r="AF44" s="131">
        <f t="shared" si="12"/>
        <v>0.25667415730337079</v>
      </c>
      <c r="AG44" s="131">
        <f t="shared" si="13"/>
        <v>0.14853932584269663</v>
      </c>
      <c r="AH44" s="131">
        <f t="shared" si="14"/>
        <v>6.1258426966292134E-2</v>
      </c>
    </row>
    <row r="45" spans="2:34" ht="13.5" customHeight="1">
      <c r="B45" s="228">
        <v>40</v>
      </c>
      <c r="C45" s="229" t="s">
        <v>47</v>
      </c>
      <c r="D45" s="215">
        <v>15</v>
      </c>
      <c r="E45" s="216">
        <v>42</v>
      </c>
      <c r="F45" s="212">
        <f t="shared" si="0"/>
        <v>57</v>
      </c>
      <c r="G45" s="215">
        <v>6</v>
      </c>
      <c r="H45" s="216">
        <v>87</v>
      </c>
      <c r="I45" s="212">
        <f t="shared" si="1"/>
        <v>93</v>
      </c>
      <c r="J45" s="215">
        <v>159</v>
      </c>
      <c r="K45" s="216">
        <v>1008</v>
      </c>
      <c r="L45" s="212">
        <f t="shared" si="2"/>
        <v>1167</v>
      </c>
      <c r="M45" s="215">
        <v>152</v>
      </c>
      <c r="N45" s="216">
        <v>1505</v>
      </c>
      <c r="O45" s="212">
        <f t="shared" si="3"/>
        <v>1657</v>
      </c>
      <c r="P45" s="215">
        <v>56</v>
      </c>
      <c r="Q45" s="216">
        <v>1448</v>
      </c>
      <c r="R45" s="212">
        <f t="shared" si="4"/>
        <v>1504</v>
      </c>
      <c r="S45" s="215">
        <v>2</v>
      </c>
      <c r="T45" s="216">
        <v>790</v>
      </c>
      <c r="U45" s="212">
        <f t="shared" si="5"/>
        <v>792</v>
      </c>
      <c r="V45" s="215">
        <v>12</v>
      </c>
      <c r="W45" s="216">
        <v>319</v>
      </c>
      <c r="X45" s="212">
        <f t="shared" si="6"/>
        <v>331</v>
      </c>
      <c r="Y45" s="215">
        <f t="shared" si="15"/>
        <v>402</v>
      </c>
      <c r="Z45" s="214">
        <f t="shared" si="15"/>
        <v>5199</v>
      </c>
      <c r="AA45" s="212">
        <f t="shared" si="7"/>
        <v>5601</v>
      </c>
      <c r="AB45" s="131">
        <f t="shared" si="8"/>
        <v>1.0176754151044456E-2</v>
      </c>
      <c r="AC45" s="131">
        <f t="shared" si="9"/>
        <v>1.6604177825388325E-2</v>
      </c>
      <c r="AD45" s="131">
        <f t="shared" si="10"/>
        <v>0.20835565077664703</v>
      </c>
      <c r="AE45" s="131">
        <f t="shared" si="11"/>
        <v>0.29584002856632746</v>
      </c>
      <c r="AF45" s="131">
        <f t="shared" si="12"/>
        <v>0.26852347795036602</v>
      </c>
      <c r="AG45" s="131">
        <f t="shared" si="13"/>
        <v>0.14140332083556509</v>
      </c>
      <c r="AH45" s="131">
        <f t="shared" si="14"/>
        <v>5.9096589894661669E-2</v>
      </c>
    </row>
    <row r="46" spans="2:34" ht="13.5" customHeight="1">
      <c r="B46" s="228">
        <v>41</v>
      </c>
      <c r="C46" s="229" t="s">
        <v>14</v>
      </c>
      <c r="D46" s="215">
        <v>8</v>
      </c>
      <c r="E46" s="216">
        <v>10</v>
      </c>
      <c r="F46" s="212">
        <f t="shared" si="0"/>
        <v>18</v>
      </c>
      <c r="G46" s="215">
        <v>13</v>
      </c>
      <c r="H46" s="216">
        <v>93</v>
      </c>
      <c r="I46" s="212">
        <f t="shared" si="1"/>
        <v>106</v>
      </c>
      <c r="J46" s="215">
        <v>360</v>
      </c>
      <c r="K46" s="216">
        <v>1813</v>
      </c>
      <c r="L46" s="212">
        <f t="shared" si="2"/>
        <v>2173</v>
      </c>
      <c r="M46" s="215">
        <v>270</v>
      </c>
      <c r="N46" s="216">
        <v>2487</v>
      </c>
      <c r="O46" s="212">
        <f t="shared" si="3"/>
        <v>2757</v>
      </c>
      <c r="P46" s="215">
        <v>103</v>
      </c>
      <c r="Q46" s="216">
        <v>2037</v>
      </c>
      <c r="R46" s="212">
        <f t="shared" si="4"/>
        <v>2140</v>
      </c>
      <c r="S46" s="215">
        <v>18</v>
      </c>
      <c r="T46" s="216">
        <v>939</v>
      </c>
      <c r="U46" s="212">
        <f t="shared" si="5"/>
        <v>957</v>
      </c>
      <c r="V46" s="215">
        <v>11</v>
      </c>
      <c r="W46" s="216">
        <v>424</v>
      </c>
      <c r="X46" s="212">
        <f t="shared" si="6"/>
        <v>435</v>
      </c>
      <c r="Y46" s="215">
        <f t="shared" si="15"/>
        <v>783</v>
      </c>
      <c r="Z46" s="214">
        <f t="shared" si="15"/>
        <v>7803</v>
      </c>
      <c r="AA46" s="212">
        <f t="shared" si="7"/>
        <v>8586</v>
      </c>
      <c r="AB46" s="131">
        <f t="shared" si="8"/>
        <v>2.0964360587002098E-3</v>
      </c>
      <c r="AC46" s="131">
        <f t="shared" si="9"/>
        <v>1.2345679012345678E-2</v>
      </c>
      <c r="AD46" s="131">
        <f t="shared" si="10"/>
        <v>0.25308641975308643</v>
      </c>
      <c r="AE46" s="131">
        <f t="shared" si="11"/>
        <v>0.32110412299091545</v>
      </c>
      <c r="AF46" s="131">
        <f t="shared" si="12"/>
        <v>0.24924295364546936</v>
      </c>
      <c r="AG46" s="131">
        <f t="shared" si="13"/>
        <v>0.11146051712089448</v>
      </c>
      <c r="AH46" s="131">
        <f t="shared" si="14"/>
        <v>5.0663871418588399E-2</v>
      </c>
    </row>
    <row r="47" spans="2:34" ht="13.5" customHeight="1">
      <c r="B47" s="228">
        <v>42</v>
      </c>
      <c r="C47" s="229" t="s">
        <v>15</v>
      </c>
      <c r="D47" s="215">
        <v>3</v>
      </c>
      <c r="E47" s="216">
        <v>82</v>
      </c>
      <c r="F47" s="212">
        <f t="shared" si="0"/>
        <v>85</v>
      </c>
      <c r="G47" s="215">
        <v>37</v>
      </c>
      <c r="H47" s="216">
        <v>279</v>
      </c>
      <c r="I47" s="212">
        <f t="shared" si="1"/>
        <v>316</v>
      </c>
      <c r="J47" s="215">
        <v>965</v>
      </c>
      <c r="K47" s="216">
        <v>4414</v>
      </c>
      <c r="L47" s="212">
        <f t="shared" si="2"/>
        <v>5379</v>
      </c>
      <c r="M47" s="215">
        <v>797</v>
      </c>
      <c r="N47" s="216">
        <v>5904</v>
      </c>
      <c r="O47" s="212">
        <f t="shared" si="3"/>
        <v>6701</v>
      </c>
      <c r="P47" s="215">
        <v>344</v>
      </c>
      <c r="Q47" s="216">
        <v>5429</v>
      </c>
      <c r="R47" s="212">
        <f t="shared" si="4"/>
        <v>5773</v>
      </c>
      <c r="S47" s="215">
        <v>32</v>
      </c>
      <c r="T47" s="216">
        <v>2826</v>
      </c>
      <c r="U47" s="212">
        <f t="shared" si="5"/>
        <v>2858</v>
      </c>
      <c r="V47" s="215">
        <v>3</v>
      </c>
      <c r="W47" s="216">
        <v>1244</v>
      </c>
      <c r="X47" s="212">
        <f t="shared" si="6"/>
        <v>1247</v>
      </c>
      <c r="Y47" s="215">
        <f t="shared" si="15"/>
        <v>2181</v>
      </c>
      <c r="Z47" s="214">
        <f t="shared" si="15"/>
        <v>20178</v>
      </c>
      <c r="AA47" s="212">
        <f t="shared" si="7"/>
        <v>22359</v>
      </c>
      <c r="AB47" s="131">
        <f t="shared" si="8"/>
        <v>3.8016011449528153E-3</v>
      </c>
      <c r="AC47" s="131">
        <f t="shared" si="9"/>
        <v>1.4133011315353996E-2</v>
      </c>
      <c r="AD47" s="131">
        <f t="shared" si="10"/>
        <v>0.24057426539648463</v>
      </c>
      <c r="AE47" s="131">
        <f t="shared" si="11"/>
        <v>0.29970034438033899</v>
      </c>
      <c r="AF47" s="131">
        <f t="shared" si="12"/>
        <v>0.25819580482132476</v>
      </c>
      <c r="AG47" s="131">
        <f t="shared" si="13"/>
        <v>0.12782324790911936</v>
      </c>
      <c r="AH47" s="131">
        <f t="shared" si="14"/>
        <v>5.5771725032425425E-2</v>
      </c>
    </row>
    <row r="48" spans="2:34" ht="13.5" customHeight="1">
      <c r="B48" s="228">
        <v>43</v>
      </c>
      <c r="C48" s="229" t="s">
        <v>10</v>
      </c>
      <c r="D48" s="215">
        <v>5</v>
      </c>
      <c r="E48" s="216">
        <v>18</v>
      </c>
      <c r="F48" s="212">
        <f t="shared" si="0"/>
        <v>23</v>
      </c>
      <c r="G48" s="215">
        <v>8</v>
      </c>
      <c r="H48" s="216">
        <v>101</v>
      </c>
      <c r="I48" s="212">
        <f t="shared" si="1"/>
        <v>109</v>
      </c>
      <c r="J48" s="215">
        <v>426</v>
      </c>
      <c r="K48" s="216">
        <v>3030</v>
      </c>
      <c r="L48" s="212">
        <f t="shared" si="2"/>
        <v>3456</v>
      </c>
      <c r="M48" s="215">
        <v>385</v>
      </c>
      <c r="N48" s="216">
        <v>4012</v>
      </c>
      <c r="O48" s="212">
        <f t="shared" si="3"/>
        <v>4397</v>
      </c>
      <c r="P48" s="215">
        <v>156</v>
      </c>
      <c r="Q48" s="216">
        <v>3828</v>
      </c>
      <c r="R48" s="212">
        <f t="shared" si="4"/>
        <v>3984</v>
      </c>
      <c r="S48" s="215">
        <v>48</v>
      </c>
      <c r="T48" s="216">
        <v>2335</v>
      </c>
      <c r="U48" s="212">
        <f t="shared" si="5"/>
        <v>2383</v>
      </c>
      <c r="V48" s="215">
        <v>6</v>
      </c>
      <c r="W48" s="216">
        <v>1120</v>
      </c>
      <c r="X48" s="212">
        <f t="shared" si="6"/>
        <v>1126</v>
      </c>
      <c r="Y48" s="215">
        <f t="shared" si="15"/>
        <v>1034</v>
      </c>
      <c r="Z48" s="214">
        <f t="shared" si="15"/>
        <v>14444</v>
      </c>
      <c r="AA48" s="212">
        <f t="shared" si="7"/>
        <v>15478</v>
      </c>
      <c r="AB48" s="131">
        <f t="shared" si="8"/>
        <v>1.4859801007882155E-3</v>
      </c>
      <c r="AC48" s="131">
        <f t="shared" si="9"/>
        <v>7.0422535211267607E-3</v>
      </c>
      <c r="AD48" s="131">
        <f t="shared" si="10"/>
        <v>0.22328466210104664</v>
      </c>
      <c r="AE48" s="131">
        <f t="shared" si="11"/>
        <v>0.28408063057242539</v>
      </c>
      <c r="AF48" s="131">
        <f t="shared" si="12"/>
        <v>0.25739759658870653</v>
      </c>
      <c r="AG48" s="131">
        <f t="shared" si="13"/>
        <v>0.15396046000775293</v>
      </c>
      <c r="AH48" s="131">
        <f t="shared" si="14"/>
        <v>7.274841710815351E-2</v>
      </c>
    </row>
    <row r="49" spans="2:34" ht="13.5" customHeight="1">
      <c r="B49" s="228">
        <v>44</v>
      </c>
      <c r="C49" s="229" t="s">
        <v>22</v>
      </c>
      <c r="D49" s="215">
        <v>2</v>
      </c>
      <c r="E49" s="216">
        <v>30</v>
      </c>
      <c r="F49" s="212">
        <f t="shared" si="0"/>
        <v>32</v>
      </c>
      <c r="G49" s="215">
        <v>12</v>
      </c>
      <c r="H49" s="216">
        <v>53</v>
      </c>
      <c r="I49" s="212">
        <f t="shared" si="1"/>
        <v>65</v>
      </c>
      <c r="J49" s="215">
        <v>499</v>
      </c>
      <c r="K49" s="216">
        <v>3016</v>
      </c>
      <c r="L49" s="212">
        <f t="shared" si="2"/>
        <v>3515</v>
      </c>
      <c r="M49" s="215">
        <v>448</v>
      </c>
      <c r="N49" s="216">
        <v>3931</v>
      </c>
      <c r="O49" s="212">
        <f t="shared" si="3"/>
        <v>4379</v>
      </c>
      <c r="P49" s="215">
        <v>182</v>
      </c>
      <c r="Q49" s="216">
        <v>3248</v>
      </c>
      <c r="R49" s="212">
        <f t="shared" si="4"/>
        <v>3430</v>
      </c>
      <c r="S49" s="215">
        <v>57</v>
      </c>
      <c r="T49" s="216">
        <v>1649</v>
      </c>
      <c r="U49" s="212">
        <f t="shared" si="5"/>
        <v>1706</v>
      </c>
      <c r="V49" s="215">
        <v>13</v>
      </c>
      <c r="W49" s="216">
        <v>623</v>
      </c>
      <c r="X49" s="212">
        <f t="shared" si="6"/>
        <v>636</v>
      </c>
      <c r="Y49" s="215">
        <f t="shared" si="15"/>
        <v>1213</v>
      </c>
      <c r="Z49" s="214">
        <f t="shared" si="15"/>
        <v>12550</v>
      </c>
      <c r="AA49" s="212">
        <f t="shared" si="7"/>
        <v>13763</v>
      </c>
      <c r="AB49" s="131">
        <f t="shared" si="8"/>
        <v>2.3250744750417788E-3</v>
      </c>
      <c r="AC49" s="131">
        <f t="shared" si="9"/>
        <v>4.7228075274286128E-3</v>
      </c>
      <c r="AD49" s="131">
        <f t="shared" si="10"/>
        <v>0.25539489936787035</v>
      </c>
      <c r="AE49" s="131">
        <f t="shared" si="11"/>
        <v>0.31817191019399838</v>
      </c>
      <c r="AF49" s="131">
        <f t="shared" si="12"/>
        <v>0.24921892029354065</v>
      </c>
      <c r="AG49" s="131">
        <f t="shared" si="13"/>
        <v>0.12395553295066483</v>
      </c>
      <c r="AH49" s="131">
        <f t="shared" si="14"/>
        <v>4.6210855191455354E-2</v>
      </c>
    </row>
    <row r="50" spans="2:34" ht="13.5" customHeight="1">
      <c r="B50" s="228">
        <v>45</v>
      </c>
      <c r="C50" s="229" t="s">
        <v>48</v>
      </c>
      <c r="D50" s="215">
        <v>13</v>
      </c>
      <c r="E50" s="216">
        <v>30</v>
      </c>
      <c r="F50" s="212">
        <f t="shared" si="0"/>
        <v>43</v>
      </c>
      <c r="G50" s="215">
        <v>7</v>
      </c>
      <c r="H50" s="216">
        <v>115</v>
      </c>
      <c r="I50" s="212">
        <f t="shared" si="1"/>
        <v>122</v>
      </c>
      <c r="J50" s="215">
        <v>95</v>
      </c>
      <c r="K50" s="216">
        <v>1234</v>
      </c>
      <c r="L50" s="212">
        <f t="shared" si="2"/>
        <v>1329</v>
      </c>
      <c r="M50" s="215">
        <v>154</v>
      </c>
      <c r="N50" s="216">
        <v>1675</v>
      </c>
      <c r="O50" s="212">
        <f t="shared" si="3"/>
        <v>1829</v>
      </c>
      <c r="P50" s="215">
        <v>62</v>
      </c>
      <c r="Q50" s="216">
        <v>1416</v>
      </c>
      <c r="R50" s="212">
        <f t="shared" si="4"/>
        <v>1478</v>
      </c>
      <c r="S50" s="215">
        <v>29</v>
      </c>
      <c r="T50" s="216">
        <v>790</v>
      </c>
      <c r="U50" s="212">
        <f t="shared" si="5"/>
        <v>819</v>
      </c>
      <c r="V50" s="215">
        <v>1</v>
      </c>
      <c r="W50" s="216">
        <v>342</v>
      </c>
      <c r="X50" s="212">
        <f t="shared" si="6"/>
        <v>343</v>
      </c>
      <c r="Y50" s="215">
        <f t="shared" si="15"/>
        <v>361</v>
      </c>
      <c r="Z50" s="214">
        <f t="shared" si="15"/>
        <v>5602</v>
      </c>
      <c r="AA50" s="212">
        <f t="shared" si="7"/>
        <v>5963</v>
      </c>
      <c r="AB50" s="131">
        <f t="shared" si="8"/>
        <v>7.2111353345631389E-3</v>
      </c>
      <c r="AC50" s="131">
        <f t="shared" si="9"/>
        <v>2.0459500251551233E-2</v>
      </c>
      <c r="AD50" s="131">
        <f t="shared" si="10"/>
        <v>0.22287439208452123</v>
      </c>
      <c r="AE50" s="131">
        <f t="shared" si="11"/>
        <v>0.30672480295153448</v>
      </c>
      <c r="AF50" s="131">
        <f t="shared" si="12"/>
        <v>0.24786181452289116</v>
      </c>
      <c r="AG50" s="131">
        <f t="shared" si="13"/>
        <v>0.13734697300016771</v>
      </c>
      <c r="AH50" s="131">
        <f t="shared" si="14"/>
        <v>5.7521381854771091E-2</v>
      </c>
    </row>
    <row r="51" spans="2:34" ht="13.5" customHeight="1">
      <c r="B51" s="228">
        <v>46</v>
      </c>
      <c r="C51" s="229" t="s">
        <v>26</v>
      </c>
      <c r="D51" s="215">
        <v>0</v>
      </c>
      <c r="E51" s="216">
        <v>51</v>
      </c>
      <c r="F51" s="212">
        <f t="shared" si="0"/>
        <v>51</v>
      </c>
      <c r="G51" s="215">
        <v>20</v>
      </c>
      <c r="H51" s="216">
        <v>124</v>
      </c>
      <c r="I51" s="212">
        <f t="shared" si="1"/>
        <v>144</v>
      </c>
      <c r="J51" s="215">
        <v>283</v>
      </c>
      <c r="K51" s="216">
        <v>1412</v>
      </c>
      <c r="L51" s="212">
        <f t="shared" si="2"/>
        <v>1695</v>
      </c>
      <c r="M51" s="215">
        <v>149</v>
      </c>
      <c r="N51" s="216">
        <v>1715</v>
      </c>
      <c r="O51" s="212">
        <f t="shared" si="3"/>
        <v>1864</v>
      </c>
      <c r="P51" s="215">
        <v>143</v>
      </c>
      <c r="Q51" s="216">
        <v>1606</v>
      </c>
      <c r="R51" s="212">
        <f t="shared" si="4"/>
        <v>1749</v>
      </c>
      <c r="S51" s="215">
        <v>7</v>
      </c>
      <c r="T51" s="216">
        <v>1015</v>
      </c>
      <c r="U51" s="212">
        <f t="shared" si="5"/>
        <v>1022</v>
      </c>
      <c r="V51" s="215">
        <v>6</v>
      </c>
      <c r="W51" s="216">
        <v>445</v>
      </c>
      <c r="X51" s="212">
        <f t="shared" si="6"/>
        <v>451</v>
      </c>
      <c r="Y51" s="215">
        <f t="shared" si="15"/>
        <v>608</v>
      </c>
      <c r="Z51" s="214">
        <f t="shared" si="15"/>
        <v>6368</v>
      </c>
      <c r="AA51" s="212">
        <f t="shared" si="7"/>
        <v>6976</v>
      </c>
      <c r="AB51" s="131">
        <f t="shared" si="8"/>
        <v>7.3107798165137619E-3</v>
      </c>
      <c r="AC51" s="131">
        <f t="shared" si="9"/>
        <v>2.0642201834862386E-2</v>
      </c>
      <c r="AD51" s="131">
        <f t="shared" si="10"/>
        <v>0.24297591743119265</v>
      </c>
      <c r="AE51" s="131">
        <f t="shared" si="11"/>
        <v>0.2672018348623853</v>
      </c>
      <c r="AF51" s="131">
        <f t="shared" si="12"/>
        <v>0.25071674311926606</v>
      </c>
      <c r="AG51" s="131">
        <f t="shared" si="13"/>
        <v>0.14650229357798164</v>
      </c>
      <c r="AH51" s="131">
        <f t="shared" si="14"/>
        <v>6.465022935779817E-2</v>
      </c>
    </row>
    <row r="52" spans="2:34" ht="13.5" customHeight="1">
      <c r="B52" s="228">
        <v>47</v>
      </c>
      <c r="C52" s="229" t="s">
        <v>16</v>
      </c>
      <c r="D52" s="215">
        <v>18</v>
      </c>
      <c r="E52" s="216">
        <v>7</v>
      </c>
      <c r="F52" s="212">
        <f t="shared" si="0"/>
        <v>25</v>
      </c>
      <c r="G52" s="215">
        <v>36</v>
      </c>
      <c r="H52" s="216">
        <v>149</v>
      </c>
      <c r="I52" s="212">
        <f t="shared" si="1"/>
        <v>185</v>
      </c>
      <c r="J52" s="215">
        <v>612</v>
      </c>
      <c r="K52" s="216">
        <v>3096</v>
      </c>
      <c r="L52" s="212">
        <f t="shared" si="2"/>
        <v>3708</v>
      </c>
      <c r="M52" s="215">
        <v>459</v>
      </c>
      <c r="N52" s="216">
        <v>3858</v>
      </c>
      <c r="O52" s="212">
        <f t="shared" si="3"/>
        <v>4317</v>
      </c>
      <c r="P52" s="215">
        <v>198</v>
      </c>
      <c r="Q52" s="216">
        <v>3064</v>
      </c>
      <c r="R52" s="212">
        <f t="shared" si="4"/>
        <v>3262</v>
      </c>
      <c r="S52" s="215">
        <v>21</v>
      </c>
      <c r="T52" s="216">
        <v>1746</v>
      </c>
      <c r="U52" s="212">
        <f t="shared" si="5"/>
        <v>1767</v>
      </c>
      <c r="V52" s="215">
        <v>3</v>
      </c>
      <c r="W52" s="216">
        <v>635</v>
      </c>
      <c r="X52" s="212">
        <f t="shared" si="6"/>
        <v>638</v>
      </c>
      <c r="Y52" s="215">
        <f t="shared" si="15"/>
        <v>1347</v>
      </c>
      <c r="Z52" s="214">
        <f t="shared" si="15"/>
        <v>12555</v>
      </c>
      <c r="AA52" s="212">
        <f t="shared" si="7"/>
        <v>13902</v>
      </c>
      <c r="AB52" s="131">
        <f t="shared" si="8"/>
        <v>1.7983024025320098E-3</v>
      </c>
      <c r="AC52" s="131">
        <f t="shared" si="9"/>
        <v>1.3307437778736872E-2</v>
      </c>
      <c r="AD52" s="131">
        <f t="shared" si="10"/>
        <v>0.26672421234354771</v>
      </c>
      <c r="AE52" s="131">
        <f t="shared" si="11"/>
        <v>0.31053085886922743</v>
      </c>
      <c r="AF52" s="131">
        <f t="shared" si="12"/>
        <v>0.23464249748237664</v>
      </c>
      <c r="AG52" s="131">
        <f t="shared" si="13"/>
        <v>0.12710401381096245</v>
      </c>
      <c r="AH52" s="131">
        <f t="shared" si="14"/>
        <v>4.589267731261689E-2</v>
      </c>
    </row>
    <row r="53" spans="2:34" ht="13.5" customHeight="1">
      <c r="B53" s="228">
        <v>48</v>
      </c>
      <c r="C53" s="229" t="s">
        <v>27</v>
      </c>
      <c r="D53" s="215">
        <v>2</v>
      </c>
      <c r="E53" s="216">
        <v>0</v>
      </c>
      <c r="F53" s="212">
        <f t="shared" si="0"/>
        <v>2</v>
      </c>
      <c r="G53" s="215">
        <v>2</v>
      </c>
      <c r="H53" s="216">
        <v>29</v>
      </c>
      <c r="I53" s="212">
        <f t="shared" si="1"/>
        <v>31</v>
      </c>
      <c r="J53" s="215">
        <v>392</v>
      </c>
      <c r="K53" s="216">
        <v>1320</v>
      </c>
      <c r="L53" s="212">
        <f t="shared" si="2"/>
        <v>1712</v>
      </c>
      <c r="M53" s="215">
        <v>279</v>
      </c>
      <c r="N53" s="216">
        <v>1888</v>
      </c>
      <c r="O53" s="212">
        <f t="shared" si="3"/>
        <v>2167</v>
      </c>
      <c r="P53" s="215">
        <v>113</v>
      </c>
      <c r="Q53" s="216">
        <v>1804</v>
      </c>
      <c r="R53" s="212">
        <f t="shared" si="4"/>
        <v>1917</v>
      </c>
      <c r="S53" s="215">
        <v>22</v>
      </c>
      <c r="T53" s="216">
        <v>1280</v>
      </c>
      <c r="U53" s="212">
        <f t="shared" si="5"/>
        <v>1302</v>
      </c>
      <c r="V53" s="215">
        <v>0</v>
      </c>
      <c r="W53" s="216">
        <v>576</v>
      </c>
      <c r="X53" s="212">
        <f t="shared" si="6"/>
        <v>576</v>
      </c>
      <c r="Y53" s="215">
        <f t="shared" si="15"/>
        <v>810</v>
      </c>
      <c r="Z53" s="214">
        <f t="shared" si="15"/>
        <v>6897</v>
      </c>
      <c r="AA53" s="212">
        <f t="shared" si="7"/>
        <v>7707</v>
      </c>
      <c r="AB53" s="131">
        <f t="shared" si="8"/>
        <v>2.5950434669780721E-4</v>
      </c>
      <c r="AC53" s="131">
        <f t="shared" si="9"/>
        <v>4.0223173738160112E-3</v>
      </c>
      <c r="AD53" s="131">
        <f t="shared" si="10"/>
        <v>0.22213572077332294</v>
      </c>
      <c r="AE53" s="131">
        <f t="shared" si="11"/>
        <v>0.28117295964707406</v>
      </c>
      <c r="AF53" s="131">
        <f t="shared" si="12"/>
        <v>0.2487349163098482</v>
      </c>
      <c r="AG53" s="131">
        <f t="shared" si="13"/>
        <v>0.16893732970027248</v>
      </c>
      <c r="AH53" s="131">
        <f t="shared" si="14"/>
        <v>7.473725184896847E-2</v>
      </c>
    </row>
    <row r="54" spans="2:34" ht="13.5" customHeight="1">
      <c r="B54" s="228">
        <v>49</v>
      </c>
      <c r="C54" s="229" t="s">
        <v>28</v>
      </c>
      <c r="D54" s="215">
        <v>0</v>
      </c>
      <c r="E54" s="216">
        <v>6</v>
      </c>
      <c r="F54" s="212">
        <f t="shared" si="0"/>
        <v>6</v>
      </c>
      <c r="G54" s="215">
        <v>4</v>
      </c>
      <c r="H54" s="216">
        <v>39</v>
      </c>
      <c r="I54" s="212">
        <f t="shared" si="1"/>
        <v>43</v>
      </c>
      <c r="J54" s="215">
        <v>237</v>
      </c>
      <c r="K54" s="216">
        <v>1494</v>
      </c>
      <c r="L54" s="212">
        <f t="shared" si="2"/>
        <v>1731</v>
      </c>
      <c r="M54" s="215">
        <v>196</v>
      </c>
      <c r="N54" s="216">
        <v>2252</v>
      </c>
      <c r="O54" s="212">
        <f t="shared" si="3"/>
        <v>2448</v>
      </c>
      <c r="P54" s="215">
        <v>64</v>
      </c>
      <c r="Q54" s="216">
        <v>1562</v>
      </c>
      <c r="R54" s="212">
        <f t="shared" si="4"/>
        <v>1626</v>
      </c>
      <c r="S54" s="215">
        <v>13</v>
      </c>
      <c r="T54" s="216">
        <v>800</v>
      </c>
      <c r="U54" s="212">
        <f t="shared" si="5"/>
        <v>813</v>
      </c>
      <c r="V54" s="215">
        <v>2</v>
      </c>
      <c r="W54" s="216">
        <v>363</v>
      </c>
      <c r="X54" s="212">
        <f t="shared" si="6"/>
        <v>365</v>
      </c>
      <c r="Y54" s="215">
        <f t="shared" si="15"/>
        <v>516</v>
      </c>
      <c r="Z54" s="214">
        <f t="shared" si="15"/>
        <v>6516</v>
      </c>
      <c r="AA54" s="212">
        <f t="shared" si="7"/>
        <v>7032</v>
      </c>
      <c r="AB54" s="131">
        <f t="shared" si="8"/>
        <v>8.5324232081911264E-4</v>
      </c>
      <c r="AC54" s="131">
        <f t="shared" si="9"/>
        <v>6.1149032992036407E-3</v>
      </c>
      <c r="AD54" s="131">
        <f t="shared" si="10"/>
        <v>0.24616040955631399</v>
      </c>
      <c r="AE54" s="131">
        <f t="shared" si="11"/>
        <v>0.34812286689419797</v>
      </c>
      <c r="AF54" s="131">
        <f t="shared" si="12"/>
        <v>0.23122866894197952</v>
      </c>
      <c r="AG54" s="131">
        <f t="shared" si="13"/>
        <v>0.11561433447098976</v>
      </c>
      <c r="AH54" s="131">
        <f t="shared" si="14"/>
        <v>5.1905574516496016E-2</v>
      </c>
    </row>
    <row r="55" spans="2:34" ht="13.5" customHeight="1">
      <c r="B55" s="228">
        <v>50</v>
      </c>
      <c r="C55" s="229" t="s">
        <v>17</v>
      </c>
      <c r="D55" s="215">
        <v>0</v>
      </c>
      <c r="E55" s="216">
        <v>36</v>
      </c>
      <c r="F55" s="212">
        <f t="shared" si="0"/>
        <v>36</v>
      </c>
      <c r="G55" s="215">
        <v>8</v>
      </c>
      <c r="H55" s="216">
        <v>81</v>
      </c>
      <c r="I55" s="212">
        <f t="shared" si="1"/>
        <v>89</v>
      </c>
      <c r="J55" s="215">
        <v>268</v>
      </c>
      <c r="K55" s="216">
        <v>1517</v>
      </c>
      <c r="L55" s="212">
        <f t="shared" si="2"/>
        <v>1785</v>
      </c>
      <c r="M55" s="215">
        <v>209</v>
      </c>
      <c r="N55" s="216">
        <v>1919</v>
      </c>
      <c r="O55" s="212">
        <f t="shared" si="3"/>
        <v>2128</v>
      </c>
      <c r="P55" s="215">
        <v>48</v>
      </c>
      <c r="Q55" s="216">
        <v>1423</v>
      </c>
      <c r="R55" s="212">
        <f t="shared" si="4"/>
        <v>1471</v>
      </c>
      <c r="S55" s="215">
        <v>5</v>
      </c>
      <c r="T55" s="216">
        <v>744</v>
      </c>
      <c r="U55" s="212">
        <f t="shared" si="5"/>
        <v>749</v>
      </c>
      <c r="V55" s="215">
        <v>0</v>
      </c>
      <c r="W55" s="216">
        <v>267</v>
      </c>
      <c r="X55" s="212">
        <f t="shared" si="6"/>
        <v>267</v>
      </c>
      <c r="Y55" s="215">
        <f t="shared" si="15"/>
        <v>538</v>
      </c>
      <c r="Z55" s="214">
        <f t="shared" si="15"/>
        <v>5987</v>
      </c>
      <c r="AA55" s="212">
        <f t="shared" si="7"/>
        <v>6525</v>
      </c>
      <c r="AB55" s="131">
        <f t="shared" si="8"/>
        <v>5.5172413793103444E-3</v>
      </c>
      <c r="AC55" s="131">
        <f t="shared" si="9"/>
        <v>1.363984674329502E-2</v>
      </c>
      <c r="AD55" s="131">
        <f t="shared" si="10"/>
        <v>0.27356321839080461</v>
      </c>
      <c r="AE55" s="131">
        <f t="shared" si="11"/>
        <v>0.32613026819923374</v>
      </c>
      <c r="AF55" s="131">
        <f t="shared" si="12"/>
        <v>0.22544061302681992</v>
      </c>
      <c r="AG55" s="131">
        <f t="shared" si="13"/>
        <v>0.11478927203065134</v>
      </c>
      <c r="AH55" s="131">
        <f t="shared" si="14"/>
        <v>4.091954022988506E-2</v>
      </c>
    </row>
    <row r="56" spans="2:34" ht="13.5" customHeight="1">
      <c r="B56" s="228">
        <v>51</v>
      </c>
      <c r="C56" s="229" t="s">
        <v>49</v>
      </c>
      <c r="D56" s="215">
        <v>8</v>
      </c>
      <c r="E56" s="216">
        <v>25</v>
      </c>
      <c r="F56" s="212">
        <f t="shared" si="0"/>
        <v>33</v>
      </c>
      <c r="G56" s="215">
        <v>23</v>
      </c>
      <c r="H56" s="216">
        <v>139</v>
      </c>
      <c r="I56" s="212">
        <f t="shared" si="1"/>
        <v>162</v>
      </c>
      <c r="J56" s="215">
        <v>411</v>
      </c>
      <c r="K56" s="216">
        <v>1931</v>
      </c>
      <c r="L56" s="212">
        <f t="shared" si="2"/>
        <v>2342</v>
      </c>
      <c r="M56" s="215">
        <v>346</v>
      </c>
      <c r="N56" s="216">
        <v>2481</v>
      </c>
      <c r="O56" s="212">
        <f t="shared" si="3"/>
        <v>2827</v>
      </c>
      <c r="P56" s="215">
        <v>103</v>
      </c>
      <c r="Q56" s="216">
        <v>2387</v>
      </c>
      <c r="R56" s="212">
        <f t="shared" si="4"/>
        <v>2490</v>
      </c>
      <c r="S56" s="215">
        <v>16</v>
      </c>
      <c r="T56" s="216">
        <v>1700</v>
      </c>
      <c r="U56" s="212">
        <f t="shared" si="5"/>
        <v>1716</v>
      </c>
      <c r="V56" s="215">
        <v>2</v>
      </c>
      <c r="W56" s="216">
        <v>650</v>
      </c>
      <c r="X56" s="212">
        <f t="shared" si="6"/>
        <v>652</v>
      </c>
      <c r="Y56" s="215">
        <f t="shared" si="15"/>
        <v>909</v>
      </c>
      <c r="Z56" s="214">
        <f t="shared" si="15"/>
        <v>9313</v>
      </c>
      <c r="AA56" s="212">
        <f t="shared" si="7"/>
        <v>10222</v>
      </c>
      <c r="AB56" s="131">
        <f t="shared" si="8"/>
        <v>3.2283310506750146E-3</v>
      </c>
      <c r="AC56" s="131">
        <f t="shared" si="9"/>
        <v>1.5848170612404618E-2</v>
      </c>
      <c r="AD56" s="131">
        <f t="shared" si="10"/>
        <v>0.22911367638426922</v>
      </c>
      <c r="AE56" s="131">
        <f t="shared" si="11"/>
        <v>0.27656036000782624</v>
      </c>
      <c r="AF56" s="131">
        <f t="shared" si="12"/>
        <v>0.24359225200547838</v>
      </c>
      <c r="AG56" s="131">
        <f t="shared" si="13"/>
        <v>0.16787321463510077</v>
      </c>
      <c r="AH56" s="131">
        <f t="shared" si="14"/>
        <v>6.378399530424575E-2</v>
      </c>
    </row>
    <row r="57" spans="2:34" ht="13.5" customHeight="1">
      <c r="B57" s="228">
        <v>52</v>
      </c>
      <c r="C57" s="229" t="s">
        <v>5</v>
      </c>
      <c r="D57" s="215">
        <v>0</v>
      </c>
      <c r="E57" s="216">
        <v>2</v>
      </c>
      <c r="F57" s="212">
        <f t="shared" si="0"/>
        <v>2</v>
      </c>
      <c r="G57" s="215">
        <v>0</v>
      </c>
      <c r="H57" s="216">
        <v>8</v>
      </c>
      <c r="I57" s="212">
        <f t="shared" si="1"/>
        <v>8</v>
      </c>
      <c r="J57" s="215">
        <v>260</v>
      </c>
      <c r="K57" s="216">
        <v>1419</v>
      </c>
      <c r="L57" s="212">
        <f t="shared" si="2"/>
        <v>1679</v>
      </c>
      <c r="M57" s="215">
        <v>181</v>
      </c>
      <c r="N57" s="216">
        <v>1877</v>
      </c>
      <c r="O57" s="212">
        <f t="shared" si="3"/>
        <v>2058</v>
      </c>
      <c r="P57" s="215">
        <v>105</v>
      </c>
      <c r="Q57" s="216">
        <v>1862</v>
      </c>
      <c r="R57" s="212">
        <f t="shared" si="4"/>
        <v>1967</v>
      </c>
      <c r="S57" s="215">
        <v>13</v>
      </c>
      <c r="T57" s="216">
        <v>1340</v>
      </c>
      <c r="U57" s="212">
        <f t="shared" si="5"/>
        <v>1353</v>
      </c>
      <c r="V57" s="215">
        <v>5</v>
      </c>
      <c r="W57" s="216">
        <v>536</v>
      </c>
      <c r="X57" s="212">
        <f t="shared" si="6"/>
        <v>541</v>
      </c>
      <c r="Y57" s="215">
        <f t="shared" si="15"/>
        <v>564</v>
      </c>
      <c r="Z57" s="214">
        <f t="shared" si="15"/>
        <v>7044</v>
      </c>
      <c r="AA57" s="212">
        <f t="shared" si="7"/>
        <v>7608</v>
      </c>
      <c r="AB57" s="131">
        <f t="shared" si="8"/>
        <v>2.6288117770767612E-4</v>
      </c>
      <c r="AC57" s="131">
        <f t="shared" si="9"/>
        <v>1.0515247108307045E-3</v>
      </c>
      <c r="AD57" s="131">
        <f t="shared" si="10"/>
        <v>0.2206887486855941</v>
      </c>
      <c r="AE57" s="131">
        <f t="shared" si="11"/>
        <v>0.27050473186119872</v>
      </c>
      <c r="AF57" s="131">
        <f t="shared" si="12"/>
        <v>0.25854363827549948</v>
      </c>
      <c r="AG57" s="131">
        <f t="shared" si="13"/>
        <v>0.17783911671924291</v>
      </c>
      <c r="AH57" s="131">
        <f t="shared" si="14"/>
        <v>7.1109358569926395E-2</v>
      </c>
    </row>
    <row r="58" spans="2:34" ht="13.5" customHeight="1">
      <c r="B58" s="228">
        <v>53</v>
      </c>
      <c r="C58" s="229" t="s">
        <v>23</v>
      </c>
      <c r="D58" s="215">
        <v>11</v>
      </c>
      <c r="E58" s="216">
        <v>28</v>
      </c>
      <c r="F58" s="212">
        <f t="shared" si="0"/>
        <v>39</v>
      </c>
      <c r="G58" s="215">
        <v>2</v>
      </c>
      <c r="H58" s="216">
        <v>14</v>
      </c>
      <c r="I58" s="212">
        <f t="shared" si="1"/>
        <v>16</v>
      </c>
      <c r="J58" s="215">
        <v>96</v>
      </c>
      <c r="K58" s="216">
        <v>761</v>
      </c>
      <c r="L58" s="212">
        <f t="shared" si="2"/>
        <v>857</v>
      </c>
      <c r="M58" s="215">
        <v>147</v>
      </c>
      <c r="N58" s="216">
        <v>1013</v>
      </c>
      <c r="O58" s="212">
        <f t="shared" si="3"/>
        <v>1160</v>
      </c>
      <c r="P58" s="215">
        <v>38</v>
      </c>
      <c r="Q58" s="216">
        <v>870</v>
      </c>
      <c r="R58" s="212">
        <f t="shared" si="4"/>
        <v>908</v>
      </c>
      <c r="S58" s="215">
        <v>8</v>
      </c>
      <c r="T58" s="216">
        <v>378</v>
      </c>
      <c r="U58" s="212">
        <f t="shared" si="5"/>
        <v>386</v>
      </c>
      <c r="V58" s="215">
        <v>0</v>
      </c>
      <c r="W58" s="216">
        <v>183</v>
      </c>
      <c r="X58" s="212">
        <f t="shared" si="6"/>
        <v>183</v>
      </c>
      <c r="Y58" s="215">
        <f t="shared" si="15"/>
        <v>302</v>
      </c>
      <c r="Z58" s="214">
        <f t="shared" si="15"/>
        <v>3247</v>
      </c>
      <c r="AA58" s="212">
        <f t="shared" si="7"/>
        <v>3549</v>
      </c>
      <c r="AB58" s="131">
        <f t="shared" si="8"/>
        <v>1.098901098901099E-2</v>
      </c>
      <c r="AC58" s="131">
        <f t="shared" si="9"/>
        <v>4.5083122006198927E-3</v>
      </c>
      <c r="AD58" s="131">
        <f t="shared" si="10"/>
        <v>0.24147647224570301</v>
      </c>
      <c r="AE58" s="131">
        <f t="shared" si="11"/>
        <v>0.32685263454494223</v>
      </c>
      <c r="AF58" s="131">
        <f t="shared" si="12"/>
        <v>0.25584671738517895</v>
      </c>
      <c r="AG58" s="131">
        <f t="shared" si="13"/>
        <v>0.10876303183995492</v>
      </c>
      <c r="AH58" s="131">
        <f t="shared" si="14"/>
        <v>5.1563820794590022E-2</v>
      </c>
    </row>
    <row r="59" spans="2:34" ht="13.5" customHeight="1">
      <c r="B59" s="228">
        <v>54</v>
      </c>
      <c r="C59" s="229" t="s">
        <v>29</v>
      </c>
      <c r="D59" s="215">
        <v>1</v>
      </c>
      <c r="E59" s="216">
        <v>16</v>
      </c>
      <c r="F59" s="212">
        <f t="shared" si="0"/>
        <v>17</v>
      </c>
      <c r="G59" s="215">
        <v>11</v>
      </c>
      <c r="H59" s="216">
        <v>111</v>
      </c>
      <c r="I59" s="212">
        <f t="shared" si="1"/>
        <v>122</v>
      </c>
      <c r="J59" s="215">
        <v>247</v>
      </c>
      <c r="K59" s="216">
        <v>1279</v>
      </c>
      <c r="L59" s="212">
        <f t="shared" si="2"/>
        <v>1526</v>
      </c>
      <c r="M59" s="215">
        <v>212</v>
      </c>
      <c r="N59" s="216">
        <v>1886</v>
      </c>
      <c r="O59" s="212">
        <f t="shared" si="3"/>
        <v>2098</v>
      </c>
      <c r="P59" s="215">
        <v>59</v>
      </c>
      <c r="Q59" s="216">
        <v>1661</v>
      </c>
      <c r="R59" s="212">
        <f t="shared" si="4"/>
        <v>1720</v>
      </c>
      <c r="S59" s="215">
        <v>12</v>
      </c>
      <c r="T59" s="216">
        <v>931</v>
      </c>
      <c r="U59" s="212">
        <f t="shared" si="5"/>
        <v>943</v>
      </c>
      <c r="V59" s="215">
        <v>17</v>
      </c>
      <c r="W59" s="216">
        <v>467</v>
      </c>
      <c r="X59" s="212">
        <f t="shared" si="6"/>
        <v>484</v>
      </c>
      <c r="Y59" s="215">
        <f t="shared" si="15"/>
        <v>559</v>
      </c>
      <c r="Z59" s="214">
        <f t="shared" si="15"/>
        <v>6351</v>
      </c>
      <c r="AA59" s="212">
        <f t="shared" si="7"/>
        <v>6910</v>
      </c>
      <c r="AB59" s="131">
        <f t="shared" si="8"/>
        <v>2.4602026049204053E-3</v>
      </c>
      <c r="AC59" s="131">
        <f t="shared" si="9"/>
        <v>1.7655571635311142E-2</v>
      </c>
      <c r="AD59" s="131">
        <f t="shared" si="10"/>
        <v>0.22083936324167872</v>
      </c>
      <c r="AE59" s="131">
        <f t="shared" si="11"/>
        <v>0.30361794500723588</v>
      </c>
      <c r="AF59" s="131">
        <f t="shared" si="12"/>
        <v>0.24891461649782923</v>
      </c>
      <c r="AG59" s="131">
        <f t="shared" si="13"/>
        <v>0.13646888567293777</v>
      </c>
      <c r="AH59" s="131">
        <f t="shared" si="14"/>
        <v>7.0043415340086831E-2</v>
      </c>
    </row>
    <row r="60" spans="2:34" ht="13.5" customHeight="1">
      <c r="B60" s="228">
        <v>55</v>
      </c>
      <c r="C60" s="229" t="s">
        <v>18</v>
      </c>
      <c r="D60" s="215">
        <v>5</v>
      </c>
      <c r="E60" s="216">
        <v>7</v>
      </c>
      <c r="F60" s="212">
        <f t="shared" si="0"/>
        <v>12</v>
      </c>
      <c r="G60" s="215">
        <v>12</v>
      </c>
      <c r="H60" s="216">
        <v>104</v>
      </c>
      <c r="I60" s="212">
        <f t="shared" si="1"/>
        <v>116</v>
      </c>
      <c r="J60" s="215">
        <v>373</v>
      </c>
      <c r="K60" s="216">
        <v>1486</v>
      </c>
      <c r="L60" s="212">
        <f t="shared" si="2"/>
        <v>1859</v>
      </c>
      <c r="M60" s="215">
        <v>205</v>
      </c>
      <c r="N60" s="216">
        <v>2078</v>
      </c>
      <c r="O60" s="212">
        <f t="shared" si="3"/>
        <v>2283</v>
      </c>
      <c r="P60" s="215">
        <v>96</v>
      </c>
      <c r="Q60" s="216">
        <v>1703</v>
      </c>
      <c r="R60" s="212">
        <f t="shared" si="4"/>
        <v>1799</v>
      </c>
      <c r="S60" s="215">
        <v>26</v>
      </c>
      <c r="T60" s="216">
        <v>765</v>
      </c>
      <c r="U60" s="212">
        <f t="shared" si="5"/>
        <v>791</v>
      </c>
      <c r="V60" s="215">
        <v>1</v>
      </c>
      <c r="W60" s="216">
        <v>319</v>
      </c>
      <c r="X60" s="212">
        <f t="shared" si="6"/>
        <v>320</v>
      </c>
      <c r="Y60" s="215">
        <f t="shared" si="15"/>
        <v>718</v>
      </c>
      <c r="Z60" s="214">
        <f t="shared" si="15"/>
        <v>6462</v>
      </c>
      <c r="AA60" s="212">
        <f t="shared" si="7"/>
        <v>7180</v>
      </c>
      <c r="AB60" s="131">
        <f t="shared" si="8"/>
        <v>1.6713091922005571E-3</v>
      </c>
      <c r="AC60" s="131">
        <f t="shared" si="9"/>
        <v>1.615598885793872E-2</v>
      </c>
      <c r="AD60" s="131">
        <f t="shared" si="10"/>
        <v>0.25891364902506964</v>
      </c>
      <c r="AE60" s="131">
        <f t="shared" si="11"/>
        <v>0.31796657381615601</v>
      </c>
      <c r="AF60" s="131">
        <f t="shared" si="12"/>
        <v>0.25055710306406687</v>
      </c>
      <c r="AG60" s="131">
        <f t="shared" si="13"/>
        <v>0.11016713091922005</v>
      </c>
      <c r="AH60" s="131">
        <f t="shared" si="14"/>
        <v>4.456824512534819E-2</v>
      </c>
    </row>
    <row r="61" spans="2:34" ht="13.5" customHeight="1">
      <c r="B61" s="228">
        <v>56</v>
      </c>
      <c r="C61" s="229" t="s">
        <v>11</v>
      </c>
      <c r="D61" s="215">
        <v>0</v>
      </c>
      <c r="E61" s="216">
        <v>13</v>
      </c>
      <c r="F61" s="212">
        <f t="shared" si="0"/>
        <v>13</v>
      </c>
      <c r="G61" s="215">
        <v>9</v>
      </c>
      <c r="H61" s="216">
        <v>32</v>
      </c>
      <c r="I61" s="212">
        <f t="shared" si="1"/>
        <v>41</v>
      </c>
      <c r="J61" s="215">
        <v>175</v>
      </c>
      <c r="K61" s="216">
        <v>975</v>
      </c>
      <c r="L61" s="212">
        <f t="shared" si="2"/>
        <v>1150</v>
      </c>
      <c r="M61" s="215">
        <v>112</v>
      </c>
      <c r="N61" s="216">
        <v>1261</v>
      </c>
      <c r="O61" s="212">
        <f t="shared" si="3"/>
        <v>1373</v>
      </c>
      <c r="P61" s="215">
        <v>64</v>
      </c>
      <c r="Q61" s="216">
        <v>1058</v>
      </c>
      <c r="R61" s="212">
        <f t="shared" si="4"/>
        <v>1122</v>
      </c>
      <c r="S61" s="215">
        <v>4</v>
      </c>
      <c r="T61" s="216">
        <v>515</v>
      </c>
      <c r="U61" s="212">
        <f t="shared" si="5"/>
        <v>519</v>
      </c>
      <c r="V61" s="215">
        <v>2</v>
      </c>
      <c r="W61" s="216">
        <v>186</v>
      </c>
      <c r="X61" s="212">
        <f t="shared" si="6"/>
        <v>188</v>
      </c>
      <c r="Y61" s="215">
        <f t="shared" si="15"/>
        <v>366</v>
      </c>
      <c r="Z61" s="214">
        <f t="shared" si="15"/>
        <v>4040</v>
      </c>
      <c r="AA61" s="212">
        <f t="shared" si="7"/>
        <v>4406</v>
      </c>
      <c r="AB61" s="131">
        <f t="shared" si="8"/>
        <v>2.9505220154334997E-3</v>
      </c>
      <c r="AC61" s="131">
        <f t="shared" si="9"/>
        <v>9.3054925102133458E-3</v>
      </c>
      <c r="AD61" s="131">
        <f t="shared" si="10"/>
        <v>0.26100771674988654</v>
      </c>
      <c r="AE61" s="131">
        <f t="shared" si="11"/>
        <v>0.31162051747616887</v>
      </c>
      <c r="AF61" s="131">
        <f t="shared" si="12"/>
        <v>0.2546527462551067</v>
      </c>
      <c r="AG61" s="131">
        <f t="shared" si="13"/>
        <v>0.11779391738538357</v>
      </c>
      <c r="AH61" s="131">
        <f t="shared" si="14"/>
        <v>4.2669087607807535E-2</v>
      </c>
    </row>
    <row r="62" spans="2:34" ht="13.5" customHeight="1">
      <c r="B62" s="228">
        <v>57</v>
      </c>
      <c r="C62" s="229" t="s">
        <v>50</v>
      </c>
      <c r="D62" s="215">
        <v>6</v>
      </c>
      <c r="E62" s="216">
        <v>8</v>
      </c>
      <c r="F62" s="212">
        <f t="shared" si="0"/>
        <v>14</v>
      </c>
      <c r="G62" s="215">
        <v>13</v>
      </c>
      <c r="H62" s="216">
        <v>57</v>
      </c>
      <c r="I62" s="212">
        <f t="shared" si="1"/>
        <v>70</v>
      </c>
      <c r="J62" s="215">
        <v>119</v>
      </c>
      <c r="K62" s="216">
        <v>774</v>
      </c>
      <c r="L62" s="212">
        <f t="shared" si="2"/>
        <v>893</v>
      </c>
      <c r="M62" s="215">
        <v>123</v>
      </c>
      <c r="N62" s="216">
        <v>1000</v>
      </c>
      <c r="O62" s="212">
        <f t="shared" si="3"/>
        <v>1123</v>
      </c>
      <c r="P62" s="215">
        <v>28</v>
      </c>
      <c r="Q62" s="216">
        <v>914</v>
      </c>
      <c r="R62" s="212">
        <f t="shared" si="4"/>
        <v>942</v>
      </c>
      <c r="S62" s="215">
        <v>21</v>
      </c>
      <c r="T62" s="216">
        <v>638</v>
      </c>
      <c r="U62" s="212">
        <f t="shared" si="5"/>
        <v>659</v>
      </c>
      <c r="V62" s="215">
        <v>1</v>
      </c>
      <c r="W62" s="216">
        <v>294</v>
      </c>
      <c r="X62" s="212">
        <f t="shared" si="6"/>
        <v>295</v>
      </c>
      <c r="Y62" s="215">
        <f t="shared" si="15"/>
        <v>311</v>
      </c>
      <c r="Z62" s="214">
        <f t="shared" si="15"/>
        <v>3685</v>
      </c>
      <c r="AA62" s="212">
        <f t="shared" si="7"/>
        <v>3996</v>
      </c>
      <c r="AB62" s="131">
        <f t="shared" si="8"/>
        <v>3.5035035035035035E-3</v>
      </c>
      <c r="AC62" s="131">
        <f t="shared" si="9"/>
        <v>1.7517517517517518E-2</v>
      </c>
      <c r="AD62" s="131">
        <f t="shared" si="10"/>
        <v>0.22347347347347346</v>
      </c>
      <c r="AE62" s="131">
        <f t="shared" si="11"/>
        <v>0.28103103103103105</v>
      </c>
      <c r="AF62" s="131">
        <f t="shared" si="12"/>
        <v>0.23573573573573572</v>
      </c>
      <c r="AG62" s="131">
        <f t="shared" si="13"/>
        <v>0.16491491491491492</v>
      </c>
      <c r="AH62" s="131">
        <f t="shared" si="14"/>
        <v>7.3823823823823825E-2</v>
      </c>
    </row>
    <row r="63" spans="2:34" ht="13.5" customHeight="1">
      <c r="B63" s="228">
        <v>58</v>
      </c>
      <c r="C63" s="229" t="s">
        <v>30</v>
      </c>
      <c r="D63" s="215">
        <v>0</v>
      </c>
      <c r="E63" s="216">
        <v>3</v>
      </c>
      <c r="F63" s="212">
        <f t="shared" si="0"/>
        <v>3</v>
      </c>
      <c r="G63" s="215">
        <v>0</v>
      </c>
      <c r="H63" s="216">
        <v>23</v>
      </c>
      <c r="I63" s="212">
        <f t="shared" si="1"/>
        <v>23</v>
      </c>
      <c r="J63" s="215">
        <v>111</v>
      </c>
      <c r="K63" s="216">
        <v>694</v>
      </c>
      <c r="L63" s="212">
        <f t="shared" si="2"/>
        <v>805</v>
      </c>
      <c r="M63" s="215">
        <v>101</v>
      </c>
      <c r="N63" s="216">
        <v>973</v>
      </c>
      <c r="O63" s="212">
        <f t="shared" si="3"/>
        <v>1074</v>
      </c>
      <c r="P63" s="215">
        <v>45</v>
      </c>
      <c r="Q63" s="216">
        <v>866</v>
      </c>
      <c r="R63" s="212">
        <f t="shared" si="4"/>
        <v>911</v>
      </c>
      <c r="S63" s="215">
        <v>7</v>
      </c>
      <c r="T63" s="216">
        <v>498</v>
      </c>
      <c r="U63" s="212">
        <f t="shared" si="5"/>
        <v>505</v>
      </c>
      <c r="V63" s="215">
        <v>2</v>
      </c>
      <c r="W63" s="216">
        <v>212</v>
      </c>
      <c r="X63" s="212">
        <f t="shared" si="6"/>
        <v>214</v>
      </c>
      <c r="Y63" s="215">
        <f t="shared" si="15"/>
        <v>266</v>
      </c>
      <c r="Z63" s="214">
        <f t="shared" si="15"/>
        <v>3269</v>
      </c>
      <c r="AA63" s="212">
        <f t="shared" si="7"/>
        <v>3535</v>
      </c>
      <c r="AB63" s="131">
        <f t="shared" si="8"/>
        <v>8.4865629420084862E-4</v>
      </c>
      <c r="AC63" s="131">
        <f t="shared" si="9"/>
        <v>6.5063649222065062E-3</v>
      </c>
      <c r="AD63" s="131">
        <f t="shared" si="10"/>
        <v>0.22772277227722773</v>
      </c>
      <c r="AE63" s="131">
        <f t="shared" si="11"/>
        <v>0.3038189533239038</v>
      </c>
      <c r="AF63" s="131">
        <f t="shared" si="12"/>
        <v>0.25770862800565769</v>
      </c>
      <c r="AG63" s="131">
        <f t="shared" si="13"/>
        <v>0.14285714285714285</v>
      </c>
      <c r="AH63" s="131">
        <f t="shared" si="14"/>
        <v>6.0537482319660538E-2</v>
      </c>
    </row>
    <row r="64" spans="2:34" ht="13.5" customHeight="1">
      <c r="B64" s="228">
        <v>59</v>
      </c>
      <c r="C64" s="229" t="s">
        <v>24</v>
      </c>
      <c r="D64" s="215">
        <v>26</v>
      </c>
      <c r="E64" s="216">
        <v>39</v>
      </c>
      <c r="F64" s="212">
        <f t="shared" si="0"/>
        <v>65</v>
      </c>
      <c r="G64" s="215">
        <v>14</v>
      </c>
      <c r="H64" s="216">
        <v>43</v>
      </c>
      <c r="I64" s="212">
        <f t="shared" si="1"/>
        <v>57</v>
      </c>
      <c r="J64" s="215">
        <v>1020</v>
      </c>
      <c r="K64" s="216">
        <v>5782</v>
      </c>
      <c r="L64" s="212">
        <f t="shared" si="2"/>
        <v>6802</v>
      </c>
      <c r="M64" s="215">
        <v>763</v>
      </c>
      <c r="N64" s="216">
        <v>8205</v>
      </c>
      <c r="O64" s="212">
        <f t="shared" si="3"/>
        <v>8968</v>
      </c>
      <c r="P64" s="215">
        <v>344</v>
      </c>
      <c r="Q64" s="216">
        <v>6802</v>
      </c>
      <c r="R64" s="212">
        <f t="shared" si="4"/>
        <v>7146</v>
      </c>
      <c r="S64" s="215">
        <v>64</v>
      </c>
      <c r="T64" s="216">
        <v>3374</v>
      </c>
      <c r="U64" s="212">
        <f t="shared" si="5"/>
        <v>3438</v>
      </c>
      <c r="V64" s="215">
        <v>13</v>
      </c>
      <c r="W64" s="216">
        <v>1264</v>
      </c>
      <c r="X64" s="212">
        <f t="shared" si="6"/>
        <v>1277</v>
      </c>
      <c r="Y64" s="215">
        <f t="shared" si="15"/>
        <v>2244</v>
      </c>
      <c r="Z64" s="214">
        <f t="shared" si="15"/>
        <v>25509</v>
      </c>
      <c r="AA64" s="212">
        <f t="shared" si="7"/>
        <v>27753</v>
      </c>
      <c r="AB64" s="131">
        <f t="shared" si="8"/>
        <v>2.3420891435160162E-3</v>
      </c>
      <c r="AC64" s="131">
        <f t="shared" si="9"/>
        <v>2.0538320181601988E-3</v>
      </c>
      <c r="AD64" s="131">
        <f t="shared" si="10"/>
        <v>0.24509062083378375</v>
      </c>
      <c r="AE64" s="131">
        <f t="shared" si="11"/>
        <v>0.32313623752387127</v>
      </c>
      <c r="AF64" s="131">
        <f t="shared" si="12"/>
        <v>0.25748567722408389</v>
      </c>
      <c r="AG64" s="131">
        <f t="shared" si="13"/>
        <v>0.12387849962166252</v>
      </c>
      <c r="AH64" s="131">
        <f t="shared" si="14"/>
        <v>4.6013043634922347E-2</v>
      </c>
    </row>
    <row r="65" spans="2:34" ht="13.5" customHeight="1">
      <c r="B65" s="228">
        <v>60</v>
      </c>
      <c r="C65" s="229" t="s">
        <v>51</v>
      </c>
      <c r="D65" s="215">
        <v>0</v>
      </c>
      <c r="E65" s="216">
        <v>4</v>
      </c>
      <c r="F65" s="212">
        <f t="shared" si="0"/>
        <v>4</v>
      </c>
      <c r="G65" s="215">
        <v>4</v>
      </c>
      <c r="H65" s="216">
        <v>42</v>
      </c>
      <c r="I65" s="212">
        <f t="shared" si="1"/>
        <v>46</v>
      </c>
      <c r="J65" s="215">
        <v>72</v>
      </c>
      <c r="K65" s="216">
        <v>810</v>
      </c>
      <c r="L65" s="212">
        <f t="shared" si="2"/>
        <v>882</v>
      </c>
      <c r="M65" s="215">
        <v>55</v>
      </c>
      <c r="N65" s="216">
        <v>1129</v>
      </c>
      <c r="O65" s="212">
        <f t="shared" si="3"/>
        <v>1184</v>
      </c>
      <c r="P65" s="215">
        <v>41</v>
      </c>
      <c r="Q65" s="216">
        <v>1034</v>
      </c>
      <c r="R65" s="212">
        <f t="shared" si="4"/>
        <v>1075</v>
      </c>
      <c r="S65" s="215">
        <v>2</v>
      </c>
      <c r="T65" s="216">
        <v>664</v>
      </c>
      <c r="U65" s="212">
        <f t="shared" si="5"/>
        <v>666</v>
      </c>
      <c r="V65" s="215">
        <v>0</v>
      </c>
      <c r="W65" s="216">
        <v>272</v>
      </c>
      <c r="X65" s="212">
        <f t="shared" si="6"/>
        <v>272</v>
      </c>
      <c r="Y65" s="215">
        <f t="shared" si="15"/>
        <v>174</v>
      </c>
      <c r="Z65" s="214">
        <f t="shared" si="15"/>
        <v>3955</v>
      </c>
      <c r="AA65" s="212">
        <f t="shared" si="7"/>
        <v>4129</v>
      </c>
      <c r="AB65" s="131">
        <f t="shared" si="8"/>
        <v>9.6875756841850323E-4</v>
      </c>
      <c r="AC65" s="131">
        <f t="shared" si="9"/>
        <v>1.1140712036812788E-2</v>
      </c>
      <c r="AD65" s="131">
        <f t="shared" si="10"/>
        <v>0.21361104383627996</v>
      </c>
      <c r="AE65" s="131">
        <f t="shared" si="11"/>
        <v>0.28675224025187696</v>
      </c>
      <c r="AF65" s="131">
        <f t="shared" si="12"/>
        <v>0.26035359651247275</v>
      </c>
      <c r="AG65" s="131">
        <f t="shared" si="13"/>
        <v>0.16129813514168079</v>
      </c>
      <c r="AH65" s="131">
        <f t="shared" si="14"/>
        <v>6.5875514652458222E-2</v>
      </c>
    </row>
    <row r="66" spans="2:34" ht="13.5" customHeight="1">
      <c r="B66" s="228">
        <v>61</v>
      </c>
      <c r="C66" s="229" t="s">
        <v>19</v>
      </c>
      <c r="D66" s="215">
        <v>0</v>
      </c>
      <c r="E66" s="216">
        <v>0</v>
      </c>
      <c r="F66" s="212">
        <f t="shared" si="0"/>
        <v>0</v>
      </c>
      <c r="G66" s="215">
        <v>12</v>
      </c>
      <c r="H66" s="216">
        <v>0</v>
      </c>
      <c r="I66" s="212">
        <f t="shared" si="1"/>
        <v>12</v>
      </c>
      <c r="J66" s="215">
        <v>121</v>
      </c>
      <c r="K66" s="216">
        <v>739</v>
      </c>
      <c r="L66" s="212">
        <f t="shared" si="2"/>
        <v>860</v>
      </c>
      <c r="M66" s="215">
        <v>133</v>
      </c>
      <c r="N66" s="216">
        <v>1044</v>
      </c>
      <c r="O66" s="212">
        <f t="shared" si="3"/>
        <v>1177</v>
      </c>
      <c r="P66" s="215">
        <v>24</v>
      </c>
      <c r="Q66" s="216">
        <v>778</v>
      </c>
      <c r="R66" s="212">
        <f t="shared" si="4"/>
        <v>802</v>
      </c>
      <c r="S66" s="215">
        <v>14</v>
      </c>
      <c r="T66" s="216">
        <v>362</v>
      </c>
      <c r="U66" s="212">
        <f t="shared" si="5"/>
        <v>376</v>
      </c>
      <c r="V66" s="215">
        <v>1</v>
      </c>
      <c r="W66" s="216">
        <v>138</v>
      </c>
      <c r="X66" s="212">
        <f t="shared" si="6"/>
        <v>139</v>
      </c>
      <c r="Y66" s="215">
        <f t="shared" si="15"/>
        <v>305</v>
      </c>
      <c r="Z66" s="214">
        <f t="shared" si="15"/>
        <v>3061</v>
      </c>
      <c r="AA66" s="212">
        <f t="shared" si="7"/>
        <v>3366</v>
      </c>
      <c r="AB66" s="131">
        <f t="shared" si="8"/>
        <v>0</v>
      </c>
      <c r="AC66" s="131">
        <f t="shared" si="9"/>
        <v>3.5650623885918001E-3</v>
      </c>
      <c r="AD66" s="131">
        <f t="shared" si="10"/>
        <v>0.25549613784907904</v>
      </c>
      <c r="AE66" s="131">
        <f t="shared" si="11"/>
        <v>0.34967320261437906</v>
      </c>
      <c r="AF66" s="131">
        <f t="shared" si="12"/>
        <v>0.23826500297088532</v>
      </c>
      <c r="AG66" s="131">
        <f t="shared" si="13"/>
        <v>0.11170528817587641</v>
      </c>
      <c r="AH66" s="131">
        <f t="shared" si="14"/>
        <v>4.1295306001188352E-2</v>
      </c>
    </row>
    <row r="67" spans="2:34" ht="13.5" customHeight="1">
      <c r="B67" s="228">
        <v>62</v>
      </c>
      <c r="C67" s="229" t="s">
        <v>20</v>
      </c>
      <c r="D67" s="215">
        <v>0</v>
      </c>
      <c r="E67" s="216">
        <v>13</v>
      </c>
      <c r="F67" s="212">
        <f t="shared" si="0"/>
        <v>13</v>
      </c>
      <c r="G67" s="215">
        <v>1</v>
      </c>
      <c r="H67" s="216">
        <v>36</v>
      </c>
      <c r="I67" s="212">
        <f t="shared" si="1"/>
        <v>37</v>
      </c>
      <c r="J67" s="215">
        <v>243</v>
      </c>
      <c r="K67" s="216">
        <v>876</v>
      </c>
      <c r="L67" s="212">
        <f t="shared" si="2"/>
        <v>1119</v>
      </c>
      <c r="M67" s="215">
        <v>202</v>
      </c>
      <c r="N67" s="216">
        <v>1275</v>
      </c>
      <c r="O67" s="212">
        <f t="shared" si="3"/>
        <v>1477</v>
      </c>
      <c r="P67" s="215">
        <v>51</v>
      </c>
      <c r="Q67" s="216">
        <v>934</v>
      </c>
      <c r="R67" s="212">
        <f t="shared" si="4"/>
        <v>985</v>
      </c>
      <c r="S67" s="215">
        <v>0</v>
      </c>
      <c r="T67" s="216">
        <v>507</v>
      </c>
      <c r="U67" s="212">
        <f t="shared" si="5"/>
        <v>507</v>
      </c>
      <c r="V67" s="215">
        <v>0</v>
      </c>
      <c r="W67" s="216">
        <v>191</v>
      </c>
      <c r="X67" s="212">
        <f t="shared" si="6"/>
        <v>191</v>
      </c>
      <c r="Y67" s="215">
        <f t="shared" si="15"/>
        <v>497</v>
      </c>
      <c r="Z67" s="214">
        <f t="shared" si="15"/>
        <v>3832</v>
      </c>
      <c r="AA67" s="212">
        <f t="shared" si="7"/>
        <v>4329</v>
      </c>
      <c r="AB67" s="131">
        <f t="shared" si="8"/>
        <v>3.003003003003003E-3</v>
      </c>
      <c r="AC67" s="131">
        <f t="shared" si="9"/>
        <v>8.5470085470085479E-3</v>
      </c>
      <c r="AD67" s="131">
        <f t="shared" si="10"/>
        <v>0.25848925848925847</v>
      </c>
      <c r="AE67" s="131">
        <f t="shared" si="11"/>
        <v>0.34118734118734118</v>
      </c>
      <c r="AF67" s="131">
        <f t="shared" si="12"/>
        <v>0.22753522753522754</v>
      </c>
      <c r="AG67" s="131">
        <f t="shared" si="13"/>
        <v>0.11711711711711711</v>
      </c>
      <c r="AH67" s="131">
        <f t="shared" si="14"/>
        <v>4.4121044121044124E-2</v>
      </c>
    </row>
    <row r="68" spans="2:34" ht="13.5" customHeight="1">
      <c r="B68" s="228">
        <v>63</v>
      </c>
      <c r="C68" s="229" t="s">
        <v>31</v>
      </c>
      <c r="D68" s="215">
        <v>0</v>
      </c>
      <c r="E68" s="216">
        <v>8</v>
      </c>
      <c r="F68" s="212">
        <f t="shared" si="0"/>
        <v>8</v>
      </c>
      <c r="G68" s="215">
        <v>0</v>
      </c>
      <c r="H68" s="216">
        <v>9</v>
      </c>
      <c r="I68" s="212">
        <f t="shared" si="1"/>
        <v>9</v>
      </c>
      <c r="J68" s="215">
        <v>173</v>
      </c>
      <c r="K68" s="216">
        <v>609</v>
      </c>
      <c r="L68" s="212">
        <f t="shared" si="2"/>
        <v>782</v>
      </c>
      <c r="M68" s="215">
        <v>177</v>
      </c>
      <c r="N68" s="216">
        <v>862</v>
      </c>
      <c r="O68" s="212">
        <f t="shared" si="3"/>
        <v>1039</v>
      </c>
      <c r="P68" s="215">
        <v>72</v>
      </c>
      <c r="Q68" s="216">
        <v>892</v>
      </c>
      <c r="R68" s="212">
        <f t="shared" si="4"/>
        <v>964</v>
      </c>
      <c r="S68" s="215">
        <v>20</v>
      </c>
      <c r="T68" s="216">
        <v>595</v>
      </c>
      <c r="U68" s="212">
        <f t="shared" si="5"/>
        <v>615</v>
      </c>
      <c r="V68" s="215">
        <v>6</v>
      </c>
      <c r="W68" s="216">
        <v>209</v>
      </c>
      <c r="X68" s="212">
        <f t="shared" si="6"/>
        <v>215</v>
      </c>
      <c r="Y68" s="215">
        <f t="shared" si="15"/>
        <v>448</v>
      </c>
      <c r="Z68" s="214">
        <f t="shared" si="15"/>
        <v>3184</v>
      </c>
      <c r="AA68" s="212">
        <f t="shared" si="7"/>
        <v>3632</v>
      </c>
      <c r="AB68" s="131">
        <f t="shared" si="8"/>
        <v>2.2026431718061676E-3</v>
      </c>
      <c r="AC68" s="131">
        <f t="shared" si="9"/>
        <v>2.4779735682819385E-3</v>
      </c>
      <c r="AD68" s="131">
        <f t="shared" si="10"/>
        <v>0.21530837004405287</v>
      </c>
      <c r="AE68" s="131">
        <f t="shared" si="11"/>
        <v>0.28606828193832601</v>
      </c>
      <c r="AF68" s="131">
        <f t="shared" si="12"/>
        <v>0.26541850220264318</v>
      </c>
      <c r="AG68" s="131">
        <f t="shared" si="13"/>
        <v>0.16932819383259912</v>
      </c>
      <c r="AH68" s="131">
        <f t="shared" si="14"/>
        <v>5.9196035242290751E-2</v>
      </c>
    </row>
    <row r="69" spans="2:34" ht="13.5" customHeight="1">
      <c r="B69" s="228">
        <v>64</v>
      </c>
      <c r="C69" s="229" t="s">
        <v>52</v>
      </c>
      <c r="D69" s="215">
        <v>4</v>
      </c>
      <c r="E69" s="216">
        <v>47</v>
      </c>
      <c r="F69" s="212">
        <f t="shared" si="0"/>
        <v>51</v>
      </c>
      <c r="G69" s="215">
        <v>11</v>
      </c>
      <c r="H69" s="216">
        <v>130</v>
      </c>
      <c r="I69" s="212">
        <f t="shared" si="1"/>
        <v>141</v>
      </c>
      <c r="J69" s="215">
        <v>75</v>
      </c>
      <c r="K69" s="216">
        <v>763</v>
      </c>
      <c r="L69" s="212">
        <f t="shared" si="2"/>
        <v>838</v>
      </c>
      <c r="M69" s="215">
        <v>149</v>
      </c>
      <c r="N69" s="216">
        <v>1076</v>
      </c>
      <c r="O69" s="212">
        <f t="shared" si="3"/>
        <v>1225</v>
      </c>
      <c r="P69" s="215">
        <v>71</v>
      </c>
      <c r="Q69" s="216">
        <v>887</v>
      </c>
      <c r="R69" s="212">
        <f t="shared" si="4"/>
        <v>958</v>
      </c>
      <c r="S69" s="215">
        <v>22</v>
      </c>
      <c r="T69" s="216">
        <v>499</v>
      </c>
      <c r="U69" s="212">
        <f t="shared" si="5"/>
        <v>521</v>
      </c>
      <c r="V69" s="215">
        <v>2</v>
      </c>
      <c r="W69" s="216">
        <v>220</v>
      </c>
      <c r="X69" s="212">
        <f t="shared" si="6"/>
        <v>222</v>
      </c>
      <c r="Y69" s="215">
        <f t="shared" si="15"/>
        <v>334</v>
      </c>
      <c r="Z69" s="214">
        <f t="shared" si="15"/>
        <v>3622</v>
      </c>
      <c r="AA69" s="212">
        <f t="shared" si="7"/>
        <v>3956</v>
      </c>
      <c r="AB69" s="131">
        <f t="shared" si="8"/>
        <v>1.289180990899899E-2</v>
      </c>
      <c r="AC69" s="131">
        <f t="shared" si="9"/>
        <v>3.5642062689585439E-2</v>
      </c>
      <c r="AD69" s="131">
        <f t="shared" si="10"/>
        <v>0.21183013144590496</v>
      </c>
      <c r="AE69" s="131">
        <f t="shared" si="11"/>
        <v>0.30965621840242669</v>
      </c>
      <c r="AF69" s="131">
        <f t="shared" si="12"/>
        <v>0.24216380182002023</v>
      </c>
      <c r="AG69" s="131">
        <f t="shared" si="13"/>
        <v>0.13169868554095046</v>
      </c>
      <c r="AH69" s="131">
        <f t="shared" si="14"/>
        <v>5.6117290192113249E-2</v>
      </c>
    </row>
    <row r="70" spans="2:34" ht="13.5" customHeight="1">
      <c r="B70" s="228">
        <v>65</v>
      </c>
      <c r="C70" s="229" t="s">
        <v>12</v>
      </c>
      <c r="D70" s="215">
        <v>0</v>
      </c>
      <c r="E70" s="216">
        <v>1</v>
      </c>
      <c r="F70" s="212">
        <f t="shared" si="0"/>
        <v>1</v>
      </c>
      <c r="G70" s="215">
        <v>0</v>
      </c>
      <c r="H70" s="216">
        <v>16</v>
      </c>
      <c r="I70" s="212">
        <f t="shared" si="1"/>
        <v>16</v>
      </c>
      <c r="J70" s="215">
        <v>58</v>
      </c>
      <c r="K70" s="216">
        <v>388</v>
      </c>
      <c r="L70" s="212">
        <f t="shared" si="2"/>
        <v>446</v>
      </c>
      <c r="M70" s="215">
        <v>71</v>
      </c>
      <c r="N70" s="216">
        <v>454</v>
      </c>
      <c r="O70" s="212">
        <f t="shared" si="3"/>
        <v>525</v>
      </c>
      <c r="P70" s="215">
        <v>2</v>
      </c>
      <c r="Q70" s="216">
        <v>499</v>
      </c>
      <c r="R70" s="212">
        <f t="shared" si="4"/>
        <v>501</v>
      </c>
      <c r="S70" s="215">
        <v>4</v>
      </c>
      <c r="T70" s="216">
        <v>325</v>
      </c>
      <c r="U70" s="212">
        <f t="shared" si="5"/>
        <v>329</v>
      </c>
      <c r="V70" s="215">
        <v>0</v>
      </c>
      <c r="W70" s="216">
        <v>135</v>
      </c>
      <c r="X70" s="212">
        <f t="shared" si="6"/>
        <v>135</v>
      </c>
      <c r="Y70" s="215">
        <f t="shared" si="15"/>
        <v>135</v>
      </c>
      <c r="Z70" s="214">
        <f t="shared" si="15"/>
        <v>1818</v>
      </c>
      <c r="AA70" s="212">
        <f t="shared" si="7"/>
        <v>1953</v>
      </c>
      <c r="AB70" s="131">
        <f t="shared" si="8"/>
        <v>5.1203277009728623E-4</v>
      </c>
      <c r="AC70" s="131">
        <f t="shared" si="9"/>
        <v>8.1925243215565796E-3</v>
      </c>
      <c r="AD70" s="131">
        <f t="shared" si="10"/>
        <v>0.22836661546338966</v>
      </c>
      <c r="AE70" s="131">
        <f t="shared" si="11"/>
        <v>0.26881720430107525</v>
      </c>
      <c r="AF70" s="131">
        <f t="shared" si="12"/>
        <v>0.25652841781874042</v>
      </c>
      <c r="AG70" s="131">
        <f t="shared" si="13"/>
        <v>0.16845878136200718</v>
      </c>
      <c r="AH70" s="131">
        <f t="shared" si="14"/>
        <v>6.9124423963133647E-2</v>
      </c>
    </row>
    <row r="71" spans="2:34" ht="13.5" customHeight="1">
      <c r="B71" s="228">
        <v>66</v>
      </c>
      <c r="C71" s="229" t="s">
        <v>6</v>
      </c>
      <c r="D71" s="215">
        <v>0</v>
      </c>
      <c r="E71" s="216">
        <v>4</v>
      </c>
      <c r="F71" s="212">
        <f t="shared" ref="F71:F79" si="16">SUM(D71:E71)</f>
        <v>4</v>
      </c>
      <c r="G71" s="215">
        <v>0</v>
      </c>
      <c r="H71" s="216">
        <v>2</v>
      </c>
      <c r="I71" s="212">
        <f t="shared" ref="I71:I79" si="17">SUM(G71:H71)</f>
        <v>2</v>
      </c>
      <c r="J71" s="215">
        <v>56</v>
      </c>
      <c r="K71" s="216">
        <v>319</v>
      </c>
      <c r="L71" s="212">
        <f t="shared" ref="L71:L79" si="18">SUM(J71:K71)</f>
        <v>375</v>
      </c>
      <c r="M71" s="215">
        <v>40</v>
      </c>
      <c r="N71" s="216">
        <v>378</v>
      </c>
      <c r="O71" s="212">
        <f t="shared" ref="O71:O79" si="19">SUM(M71:N71)</f>
        <v>418</v>
      </c>
      <c r="P71" s="215">
        <v>19</v>
      </c>
      <c r="Q71" s="216">
        <v>355</v>
      </c>
      <c r="R71" s="212">
        <f t="shared" ref="R71:R79" si="20">SUM(P71:Q71)</f>
        <v>374</v>
      </c>
      <c r="S71" s="215">
        <v>16</v>
      </c>
      <c r="T71" s="216">
        <v>285</v>
      </c>
      <c r="U71" s="212">
        <f t="shared" ref="U71:U79" si="21">SUM(S71:T71)</f>
        <v>301</v>
      </c>
      <c r="V71" s="215">
        <v>0</v>
      </c>
      <c r="W71" s="216">
        <v>114</v>
      </c>
      <c r="X71" s="212">
        <f t="shared" ref="X71:X79" si="22">SUM(V71:W71)</f>
        <v>114</v>
      </c>
      <c r="Y71" s="215">
        <f t="shared" si="15"/>
        <v>131</v>
      </c>
      <c r="Z71" s="214">
        <f t="shared" si="15"/>
        <v>1457</v>
      </c>
      <c r="AA71" s="212">
        <f t="shared" si="15"/>
        <v>1588</v>
      </c>
      <c r="AB71" s="131">
        <f t="shared" ref="AB71:AB79" si="23">IFERROR(F71/$AA71,"-")</f>
        <v>2.5188916876574307E-3</v>
      </c>
      <c r="AC71" s="131">
        <f t="shared" ref="AC71:AC79" si="24">IFERROR(I71/$AA71,"-")</f>
        <v>1.2594458438287153E-3</v>
      </c>
      <c r="AD71" s="131">
        <f t="shared" ref="AD71:AD79" si="25">IFERROR(L71/$AA71,"-")</f>
        <v>0.23614609571788414</v>
      </c>
      <c r="AE71" s="131">
        <f t="shared" ref="AE71:AE79" si="26">IFERROR(O71/$AA71,"-")</f>
        <v>0.26322418136020154</v>
      </c>
      <c r="AF71" s="131">
        <f t="shared" ref="AF71:AF79" si="27">IFERROR(R71/$AA71,"-")</f>
        <v>0.23551637279596976</v>
      </c>
      <c r="AG71" s="131">
        <f t="shared" ref="AG71:AG79" si="28">IFERROR(U71/$AA71,"-")</f>
        <v>0.18954659949622166</v>
      </c>
      <c r="AH71" s="131">
        <f t="shared" ref="AH71:AH79" si="29">IFERROR(X71/$AA71,"-")</f>
        <v>7.1788413098236775E-2</v>
      </c>
    </row>
    <row r="72" spans="2:34" ht="13.5" customHeight="1">
      <c r="B72" s="228">
        <v>67</v>
      </c>
      <c r="C72" s="229" t="s">
        <v>7</v>
      </c>
      <c r="D72" s="215">
        <v>0</v>
      </c>
      <c r="E72" s="216">
        <v>30</v>
      </c>
      <c r="F72" s="212">
        <f t="shared" si="16"/>
        <v>30</v>
      </c>
      <c r="G72" s="215">
        <v>1</v>
      </c>
      <c r="H72" s="216">
        <v>25</v>
      </c>
      <c r="I72" s="212">
        <f t="shared" si="17"/>
        <v>26</v>
      </c>
      <c r="J72" s="215">
        <v>26</v>
      </c>
      <c r="K72" s="216">
        <v>236</v>
      </c>
      <c r="L72" s="212">
        <f t="shared" si="18"/>
        <v>262</v>
      </c>
      <c r="M72" s="215">
        <v>42</v>
      </c>
      <c r="N72" s="216">
        <v>222</v>
      </c>
      <c r="O72" s="212">
        <f t="shared" si="19"/>
        <v>264</v>
      </c>
      <c r="P72" s="215">
        <v>10</v>
      </c>
      <c r="Q72" s="216">
        <v>199</v>
      </c>
      <c r="R72" s="212">
        <f t="shared" si="20"/>
        <v>209</v>
      </c>
      <c r="S72" s="215">
        <v>0</v>
      </c>
      <c r="T72" s="216">
        <v>186</v>
      </c>
      <c r="U72" s="212">
        <f t="shared" si="21"/>
        <v>186</v>
      </c>
      <c r="V72" s="215">
        <v>0</v>
      </c>
      <c r="W72" s="216">
        <v>97</v>
      </c>
      <c r="X72" s="212">
        <f t="shared" si="22"/>
        <v>97</v>
      </c>
      <c r="Y72" s="215">
        <f t="shared" ref="Y72:AA79" si="30">SUM(D72,G72,J72,M72,P72,S72,V72)</f>
        <v>79</v>
      </c>
      <c r="Z72" s="214">
        <f t="shared" si="30"/>
        <v>995</v>
      </c>
      <c r="AA72" s="212">
        <f t="shared" si="30"/>
        <v>1074</v>
      </c>
      <c r="AB72" s="131">
        <f t="shared" si="23"/>
        <v>2.7932960893854747E-2</v>
      </c>
      <c r="AC72" s="131">
        <f t="shared" si="24"/>
        <v>2.4208566108007448E-2</v>
      </c>
      <c r="AD72" s="131">
        <f t="shared" si="25"/>
        <v>0.24394785847299813</v>
      </c>
      <c r="AE72" s="131">
        <f t="shared" si="26"/>
        <v>0.24581005586592178</v>
      </c>
      <c r="AF72" s="131">
        <f t="shared" si="27"/>
        <v>0.1945996275605214</v>
      </c>
      <c r="AG72" s="131">
        <f t="shared" si="28"/>
        <v>0.17318435754189945</v>
      </c>
      <c r="AH72" s="131">
        <f t="shared" si="29"/>
        <v>9.0316573556797022E-2</v>
      </c>
    </row>
    <row r="73" spans="2:34" ht="13.5" customHeight="1">
      <c r="B73" s="228">
        <v>68</v>
      </c>
      <c r="C73" s="229" t="s">
        <v>53</v>
      </c>
      <c r="D73" s="215">
        <v>0</v>
      </c>
      <c r="E73" s="216">
        <v>17</v>
      </c>
      <c r="F73" s="212">
        <f t="shared" si="16"/>
        <v>17</v>
      </c>
      <c r="G73" s="215">
        <v>2</v>
      </c>
      <c r="H73" s="216">
        <v>14</v>
      </c>
      <c r="I73" s="212">
        <f t="shared" si="17"/>
        <v>16</v>
      </c>
      <c r="J73" s="215">
        <v>45</v>
      </c>
      <c r="K73" s="216">
        <v>213</v>
      </c>
      <c r="L73" s="212">
        <f t="shared" si="18"/>
        <v>258</v>
      </c>
      <c r="M73" s="215">
        <v>26</v>
      </c>
      <c r="N73" s="216">
        <v>280</v>
      </c>
      <c r="O73" s="212">
        <f t="shared" si="19"/>
        <v>306</v>
      </c>
      <c r="P73" s="215">
        <v>2</v>
      </c>
      <c r="Q73" s="216">
        <v>321</v>
      </c>
      <c r="R73" s="212">
        <f t="shared" si="20"/>
        <v>323</v>
      </c>
      <c r="S73" s="215">
        <v>0</v>
      </c>
      <c r="T73" s="216">
        <v>190</v>
      </c>
      <c r="U73" s="212">
        <f t="shared" si="21"/>
        <v>190</v>
      </c>
      <c r="V73" s="215">
        <v>0</v>
      </c>
      <c r="W73" s="216">
        <v>83</v>
      </c>
      <c r="X73" s="212">
        <f t="shared" si="22"/>
        <v>83</v>
      </c>
      <c r="Y73" s="215">
        <f t="shared" si="30"/>
        <v>75</v>
      </c>
      <c r="Z73" s="214">
        <f t="shared" si="30"/>
        <v>1118</v>
      </c>
      <c r="AA73" s="212">
        <f t="shared" si="30"/>
        <v>1193</v>
      </c>
      <c r="AB73" s="131">
        <f t="shared" si="23"/>
        <v>1.4249790444258172E-2</v>
      </c>
      <c r="AC73" s="131">
        <f t="shared" si="24"/>
        <v>1.3411567476948869E-2</v>
      </c>
      <c r="AD73" s="131">
        <f t="shared" si="25"/>
        <v>0.2162615255658005</v>
      </c>
      <c r="AE73" s="131">
        <f t="shared" si="26"/>
        <v>0.25649622799664712</v>
      </c>
      <c r="AF73" s="131">
        <f t="shared" si="27"/>
        <v>0.27074601844090529</v>
      </c>
      <c r="AG73" s="131">
        <f t="shared" si="28"/>
        <v>0.15926236378876782</v>
      </c>
      <c r="AH73" s="131">
        <f t="shared" si="29"/>
        <v>6.9572506286672262E-2</v>
      </c>
    </row>
    <row r="74" spans="2:34" ht="13.5" customHeight="1">
      <c r="B74" s="228">
        <v>69</v>
      </c>
      <c r="C74" s="229" t="s">
        <v>54</v>
      </c>
      <c r="D74" s="215">
        <v>0</v>
      </c>
      <c r="E74" s="216">
        <v>17</v>
      </c>
      <c r="F74" s="212">
        <f t="shared" si="16"/>
        <v>17</v>
      </c>
      <c r="G74" s="215">
        <v>0</v>
      </c>
      <c r="H74" s="216">
        <v>16</v>
      </c>
      <c r="I74" s="212">
        <f t="shared" si="17"/>
        <v>16</v>
      </c>
      <c r="J74" s="215">
        <v>135</v>
      </c>
      <c r="K74" s="216">
        <v>545</v>
      </c>
      <c r="L74" s="212">
        <f t="shared" si="18"/>
        <v>680</v>
      </c>
      <c r="M74" s="215">
        <v>105</v>
      </c>
      <c r="N74" s="216">
        <v>660</v>
      </c>
      <c r="O74" s="212">
        <f t="shared" si="19"/>
        <v>765</v>
      </c>
      <c r="P74" s="215">
        <v>12</v>
      </c>
      <c r="Q74" s="216">
        <v>512</v>
      </c>
      <c r="R74" s="212">
        <f t="shared" si="20"/>
        <v>524</v>
      </c>
      <c r="S74" s="215">
        <v>4</v>
      </c>
      <c r="T74" s="216">
        <v>406</v>
      </c>
      <c r="U74" s="212">
        <f t="shared" si="21"/>
        <v>410</v>
      </c>
      <c r="V74" s="215">
        <v>0</v>
      </c>
      <c r="W74" s="216">
        <v>191</v>
      </c>
      <c r="X74" s="212">
        <f t="shared" si="22"/>
        <v>191</v>
      </c>
      <c r="Y74" s="215">
        <f t="shared" si="30"/>
        <v>256</v>
      </c>
      <c r="Z74" s="214">
        <f t="shared" si="30"/>
        <v>2347</v>
      </c>
      <c r="AA74" s="212">
        <f t="shared" si="30"/>
        <v>2603</v>
      </c>
      <c r="AB74" s="131">
        <f t="shared" si="23"/>
        <v>6.5309258547829431E-3</v>
      </c>
      <c r="AC74" s="131">
        <f t="shared" si="24"/>
        <v>6.146753745678064E-3</v>
      </c>
      <c r="AD74" s="131">
        <f t="shared" si="25"/>
        <v>0.26123703419131772</v>
      </c>
      <c r="AE74" s="131">
        <f t="shared" si="26"/>
        <v>0.29389166346523243</v>
      </c>
      <c r="AF74" s="131">
        <f t="shared" si="27"/>
        <v>0.20130618517095658</v>
      </c>
      <c r="AG74" s="131">
        <f t="shared" si="28"/>
        <v>0.15751056473300037</v>
      </c>
      <c r="AH74" s="131">
        <f t="shared" si="29"/>
        <v>7.3376872839031881E-2</v>
      </c>
    </row>
    <row r="75" spans="2:34" ht="13.5" customHeight="1">
      <c r="B75" s="228">
        <v>70</v>
      </c>
      <c r="C75" s="229" t="s">
        <v>55</v>
      </c>
      <c r="D75" s="215">
        <v>1</v>
      </c>
      <c r="E75" s="216">
        <v>1</v>
      </c>
      <c r="F75" s="212">
        <f t="shared" si="16"/>
        <v>2</v>
      </c>
      <c r="G75" s="215">
        <v>0</v>
      </c>
      <c r="H75" s="216">
        <v>4</v>
      </c>
      <c r="I75" s="212">
        <f t="shared" si="17"/>
        <v>4</v>
      </c>
      <c r="J75" s="215">
        <v>24</v>
      </c>
      <c r="K75" s="216">
        <v>67</v>
      </c>
      <c r="L75" s="212">
        <f t="shared" si="18"/>
        <v>91</v>
      </c>
      <c r="M75" s="215">
        <v>1</v>
      </c>
      <c r="N75" s="216">
        <v>113</v>
      </c>
      <c r="O75" s="212">
        <f t="shared" si="19"/>
        <v>114</v>
      </c>
      <c r="P75" s="215">
        <v>8</v>
      </c>
      <c r="Q75" s="216">
        <v>150</v>
      </c>
      <c r="R75" s="212">
        <f t="shared" si="20"/>
        <v>158</v>
      </c>
      <c r="S75" s="215">
        <v>1</v>
      </c>
      <c r="T75" s="216">
        <v>92</v>
      </c>
      <c r="U75" s="212">
        <f t="shared" si="21"/>
        <v>93</v>
      </c>
      <c r="V75" s="215">
        <v>0</v>
      </c>
      <c r="W75" s="216">
        <v>9</v>
      </c>
      <c r="X75" s="212">
        <f t="shared" si="22"/>
        <v>9</v>
      </c>
      <c r="Y75" s="215">
        <f t="shared" si="30"/>
        <v>35</v>
      </c>
      <c r="Z75" s="214">
        <f t="shared" si="30"/>
        <v>436</v>
      </c>
      <c r="AA75" s="212">
        <f t="shared" si="30"/>
        <v>471</v>
      </c>
      <c r="AB75" s="131">
        <f t="shared" si="23"/>
        <v>4.246284501061571E-3</v>
      </c>
      <c r="AC75" s="131">
        <f t="shared" si="24"/>
        <v>8.4925690021231421E-3</v>
      </c>
      <c r="AD75" s="131">
        <f t="shared" si="25"/>
        <v>0.1932059447983015</v>
      </c>
      <c r="AE75" s="131">
        <f t="shared" si="26"/>
        <v>0.24203821656050956</v>
      </c>
      <c r="AF75" s="131">
        <f t="shared" si="27"/>
        <v>0.3354564755838641</v>
      </c>
      <c r="AG75" s="131">
        <f t="shared" si="28"/>
        <v>0.19745222929936307</v>
      </c>
      <c r="AH75" s="131">
        <f t="shared" si="29"/>
        <v>1.9108280254777069E-2</v>
      </c>
    </row>
    <row r="76" spans="2:34" ht="13.5" customHeight="1">
      <c r="B76" s="228">
        <v>71</v>
      </c>
      <c r="C76" s="229" t="s">
        <v>56</v>
      </c>
      <c r="D76" s="215">
        <v>0</v>
      </c>
      <c r="E76" s="216">
        <v>0</v>
      </c>
      <c r="F76" s="212">
        <f t="shared" si="16"/>
        <v>0</v>
      </c>
      <c r="G76" s="215">
        <v>2</v>
      </c>
      <c r="H76" s="216">
        <v>42</v>
      </c>
      <c r="I76" s="212">
        <f t="shared" si="17"/>
        <v>44</v>
      </c>
      <c r="J76" s="215">
        <v>42</v>
      </c>
      <c r="K76" s="216">
        <v>230</v>
      </c>
      <c r="L76" s="212">
        <f t="shared" si="18"/>
        <v>272</v>
      </c>
      <c r="M76" s="215">
        <v>36</v>
      </c>
      <c r="N76" s="216">
        <v>502</v>
      </c>
      <c r="O76" s="212">
        <f t="shared" si="19"/>
        <v>538</v>
      </c>
      <c r="P76" s="215">
        <v>15</v>
      </c>
      <c r="Q76" s="216">
        <v>407</v>
      </c>
      <c r="R76" s="212">
        <f t="shared" si="20"/>
        <v>422</v>
      </c>
      <c r="S76" s="215">
        <v>3</v>
      </c>
      <c r="T76" s="216">
        <v>277</v>
      </c>
      <c r="U76" s="212">
        <f t="shared" si="21"/>
        <v>280</v>
      </c>
      <c r="V76" s="215">
        <v>0</v>
      </c>
      <c r="W76" s="216">
        <v>155</v>
      </c>
      <c r="X76" s="212">
        <f t="shared" si="22"/>
        <v>155</v>
      </c>
      <c r="Y76" s="215">
        <f t="shared" si="30"/>
        <v>98</v>
      </c>
      <c r="Z76" s="214">
        <f t="shared" si="30"/>
        <v>1613</v>
      </c>
      <c r="AA76" s="212">
        <f t="shared" si="30"/>
        <v>1711</v>
      </c>
      <c r="AB76" s="131">
        <f t="shared" si="23"/>
        <v>0</v>
      </c>
      <c r="AC76" s="131">
        <f t="shared" si="24"/>
        <v>2.571595558153127E-2</v>
      </c>
      <c r="AD76" s="131">
        <f t="shared" si="25"/>
        <v>0.15897136177673876</v>
      </c>
      <c r="AE76" s="131">
        <f t="shared" si="26"/>
        <v>0.31443600233781416</v>
      </c>
      <c r="AF76" s="131">
        <f t="shared" si="27"/>
        <v>0.24663939216832262</v>
      </c>
      <c r="AG76" s="131">
        <f t="shared" si="28"/>
        <v>0.1636469900642899</v>
      </c>
      <c r="AH76" s="131">
        <f t="shared" si="29"/>
        <v>9.0590298071303338E-2</v>
      </c>
    </row>
    <row r="77" spans="2:34" ht="13.5" customHeight="1">
      <c r="B77" s="228">
        <v>72</v>
      </c>
      <c r="C77" s="229" t="s">
        <v>32</v>
      </c>
      <c r="D77" s="215">
        <v>0</v>
      </c>
      <c r="E77" s="216">
        <v>15</v>
      </c>
      <c r="F77" s="212">
        <f t="shared" si="16"/>
        <v>15</v>
      </c>
      <c r="G77" s="215">
        <v>0</v>
      </c>
      <c r="H77" s="216">
        <v>3</v>
      </c>
      <c r="I77" s="212">
        <f t="shared" si="17"/>
        <v>3</v>
      </c>
      <c r="J77" s="215">
        <v>23</v>
      </c>
      <c r="K77" s="216">
        <v>134</v>
      </c>
      <c r="L77" s="212">
        <f t="shared" si="18"/>
        <v>157</v>
      </c>
      <c r="M77" s="215">
        <v>17</v>
      </c>
      <c r="N77" s="216">
        <v>162</v>
      </c>
      <c r="O77" s="212">
        <f t="shared" si="19"/>
        <v>179</v>
      </c>
      <c r="P77" s="215">
        <v>7</v>
      </c>
      <c r="Q77" s="216">
        <v>183</v>
      </c>
      <c r="R77" s="212">
        <f t="shared" si="20"/>
        <v>190</v>
      </c>
      <c r="S77" s="215">
        <v>0</v>
      </c>
      <c r="T77" s="216">
        <v>149</v>
      </c>
      <c r="U77" s="212">
        <f t="shared" si="21"/>
        <v>149</v>
      </c>
      <c r="V77" s="215">
        <v>5</v>
      </c>
      <c r="W77" s="216">
        <v>40</v>
      </c>
      <c r="X77" s="212">
        <f t="shared" si="22"/>
        <v>45</v>
      </c>
      <c r="Y77" s="215">
        <f t="shared" si="30"/>
        <v>52</v>
      </c>
      <c r="Z77" s="214">
        <f t="shared" si="30"/>
        <v>686</v>
      </c>
      <c r="AA77" s="212">
        <f t="shared" si="30"/>
        <v>738</v>
      </c>
      <c r="AB77" s="131">
        <f t="shared" si="23"/>
        <v>2.032520325203252E-2</v>
      </c>
      <c r="AC77" s="131">
        <f t="shared" si="24"/>
        <v>4.0650406504065045E-3</v>
      </c>
      <c r="AD77" s="131">
        <f t="shared" si="25"/>
        <v>0.2127371273712737</v>
      </c>
      <c r="AE77" s="131">
        <f t="shared" si="26"/>
        <v>0.24254742547425473</v>
      </c>
      <c r="AF77" s="131">
        <f t="shared" si="27"/>
        <v>0.25745257452574527</v>
      </c>
      <c r="AG77" s="131">
        <f t="shared" si="28"/>
        <v>0.20189701897018969</v>
      </c>
      <c r="AH77" s="131">
        <f t="shared" si="29"/>
        <v>6.097560975609756E-2</v>
      </c>
    </row>
    <row r="78" spans="2:34" ht="13.5" customHeight="1">
      <c r="B78" s="228">
        <v>73</v>
      </c>
      <c r="C78" s="229" t="s">
        <v>33</v>
      </c>
      <c r="D78" s="215">
        <v>0</v>
      </c>
      <c r="E78" s="216">
        <v>0</v>
      </c>
      <c r="F78" s="212">
        <f t="shared" si="16"/>
        <v>0</v>
      </c>
      <c r="G78" s="215">
        <v>0</v>
      </c>
      <c r="H78" s="216">
        <v>0</v>
      </c>
      <c r="I78" s="212">
        <f t="shared" si="17"/>
        <v>0</v>
      </c>
      <c r="J78" s="215">
        <v>42</v>
      </c>
      <c r="K78" s="216">
        <v>199</v>
      </c>
      <c r="L78" s="212">
        <f t="shared" si="18"/>
        <v>241</v>
      </c>
      <c r="M78" s="215">
        <v>26</v>
      </c>
      <c r="N78" s="216">
        <v>237</v>
      </c>
      <c r="O78" s="212">
        <f t="shared" si="19"/>
        <v>263</v>
      </c>
      <c r="P78" s="215">
        <v>6</v>
      </c>
      <c r="Q78" s="216">
        <v>240</v>
      </c>
      <c r="R78" s="212">
        <f t="shared" si="20"/>
        <v>246</v>
      </c>
      <c r="S78" s="215">
        <v>13</v>
      </c>
      <c r="T78" s="216">
        <v>141</v>
      </c>
      <c r="U78" s="212">
        <f t="shared" si="21"/>
        <v>154</v>
      </c>
      <c r="V78" s="215">
        <v>0</v>
      </c>
      <c r="W78" s="216">
        <v>52</v>
      </c>
      <c r="X78" s="212">
        <f t="shared" si="22"/>
        <v>52</v>
      </c>
      <c r="Y78" s="215">
        <f t="shared" si="30"/>
        <v>87</v>
      </c>
      <c r="Z78" s="214">
        <f t="shared" si="30"/>
        <v>869</v>
      </c>
      <c r="AA78" s="212">
        <f t="shared" si="30"/>
        <v>956</v>
      </c>
      <c r="AB78" s="131">
        <f t="shared" si="23"/>
        <v>0</v>
      </c>
      <c r="AC78" s="131">
        <f t="shared" si="24"/>
        <v>0</v>
      </c>
      <c r="AD78" s="131">
        <f t="shared" si="25"/>
        <v>0.252092050209205</v>
      </c>
      <c r="AE78" s="131">
        <f t="shared" si="26"/>
        <v>0.27510460251046026</v>
      </c>
      <c r="AF78" s="131">
        <f t="shared" si="27"/>
        <v>0.25732217573221755</v>
      </c>
      <c r="AG78" s="131">
        <f t="shared" si="28"/>
        <v>0.16108786610878661</v>
      </c>
      <c r="AH78" s="131">
        <f t="shared" si="29"/>
        <v>5.4393305439330547E-2</v>
      </c>
    </row>
    <row r="79" spans="2:34" ht="13.5" customHeight="1" thickBot="1">
      <c r="B79" s="228">
        <v>74</v>
      </c>
      <c r="C79" s="229" t="s">
        <v>34</v>
      </c>
      <c r="D79" s="215">
        <v>0</v>
      </c>
      <c r="E79" s="216">
        <v>0</v>
      </c>
      <c r="F79" s="212">
        <f t="shared" si="16"/>
        <v>0</v>
      </c>
      <c r="G79" s="215">
        <v>0</v>
      </c>
      <c r="H79" s="216">
        <v>2</v>
      </c>
      <c r="I79" s="212">
        <f t="shared" si="17"/>
        <v>2</v>
      </c>
      <c r="J79" s="215">
        <v>21</v>
      </c>
      <c r="K79" s="216">
        <v>132</v>
      </c>
      <c r="L79" s="212">
        <f t="shared" si="18"/>
        <v>153</v>
      </c>
      <c r="M79" s="215">
        <v>1</v>
      </c>
      <c r="N79" s="216">
        <v>138</v>
      </c>
      <c r="O79" s="212">
        <f t="shared" si="19"/>
        <v>139</v>
      </c>
      <c r="P79" s="215">
        <v>26</v>
      </c>
      <c r="Q79" s="216">
        <v>108</v>
      </c>
      <c r="R79" s="212">
        <f t="shared" si="20"/>
        <v>134</v>
      </c>
      <c r="S79" s="215">
        <v>1</v>
      </c>
      <c r="T79" s="216">
        <v>80</v>
      </c>
      <c r="U79" s="212">
        <f t="shared" si="21"/>
        <v>81</v>
      </c>
      <c r="V79" s="215">
        <v>0</v>
      </c>
      <c r="W79" s="216">
        <v>76</v>
      </c>
      <c r="X79" s="212">
        <f t="shared" si="22"/>
        <v>76</v>
      </c>
      <c r="Y79" s="215">
        <f t="shared" si="30"/>
        <v>49</v>
      </c>
      <c r="Z79" s="214">
        <f t="shared" si="30"/>
        <v>536</v>
      </c>
      <c r="AA79" s="212">
        <f t="shared" si="30"/>
        <v>585</v>
      </c>
      <c r="AB79" s="131">
        <f t="shared" si="23"/>
        <v>0</v>
      </c>
      <c r="AC79" s="131">
        <f t="shared" si="24"/>
        <v>3.4188034188034188E-3</v>
      </c>
      <c r="AD79" s="131">
        <f t="shared" si="25"/>
        <v>0.26153846153846155</v>
      </c>
      <c r="AE79" s="131">
        <f t="shared" si="26"/>
        <v>0.2376068376068376</v>
      </c>
      <c r="AF79" s="131">
        <f t="shared" si="27"/>
        <v>0.22905982905982905</v>
      </c>
      <c r="AG79" s="131">
        <f t="shared" si="28"/>
        <v>0.13846153846153847</v>
      </c>
      <c r="AH79" s="131">
        <f t="shared" si="29"/>
        <v>0.12991452991452992</v>
      </c>
    </row>
    <row r="80" spans="2:34" ht="13.5" customHeight="1" thickTop="1">
      <c r="B80" s="357" t="s">
        <v>0</v>
      </c>
      <c r="C80" s="358"/>
      <c r="D80" s="217">
        <f>地区別_レセプト件数!D14</f>
        <v>270</v>
      </c>
      <c r="E80" s="218">
        <f>地区別_レセプト件数!E14</f>
        <v>1406</v>
      </c>
      <c r="F80" s="196">
        <f>地区別_レセプト件数!F14</f>
        <v>1676</v>
      </c>
      <c r="G80" s="217">
        <f>地区別_レセプト件数!G14</f>
        <v>810</v>
      </c>
      <c r="H80" s="218">
        <f>地区別_レセプト件数!H14</f>
        <v>5484</v>
      </c>
      <c r="I80" s="196">
        <f>地区別_レセプト件数!I14</f>
        <v>6294</v>
      </c>
      <c r="J80" s="217">
        <f>地区別_レセプト件数!J14</f>
        <v>17518</v>
      </c>
      <c r="K80" s="218">
        <f>地区別_レセプト件数!K14</f>
        <v>97039</v>
      </c>
      <c r="L80" s="196">
        <f>地区別_レセプト件数!L14</f>
        <v>114557</v>
      </c>
      <c r="M80" s="217">
        <f>地区別_レセプト件数!M14</f>
        <v>14698</v>
      </c>
      <c r="N80" s="218">
        <f>地区別_レセプト件数!N14</f>
        <v>132296</v>
      </c>
      <c r="O80" s="196">
        <f>地区別_レセプト件数!O14</f>
        <v>146994</v>
      </c>
      <c r="P80" s="217">
        <f>地区別_レセプト件数!P14</f>
        <v>5935</v>
      </c>
      <c r="Q80" s="218">
        <f>地区別_レセプト件数!Q14</f>
        <v>122962</v>
      </c>
      <c r="R80" s="196">
        <f>地区別_レセプト件数!R14</f>
        <v>128897</v>
      </c>
      <c r="S80" s="217">
        <f>地区別_レセプト件数!S14</f>
        <v>1299</v>
      </c>
      <c r="T80" s="218">
        <f>地区別_レセプト件数!T14</f>
        <v>72671</v>
      </c>
      <c r="U80" s="196">
        <f>地区別_レセプト件数!U14</f>
        <v>73970</v>
      </c>
      <c r="V80" s="217">
        <f>地区別_レセプト件数!V14</f>
        <v>261</v>
      </c>
      <c r="W80" s="218">
        <f>地区別_レセプト件数!W14</f>
        <v>30256</v>
      </c>
      <c r="X80" s="196">
        <f>地区別_レセプト件数!X14</f>
        <v>30517</v>
      </c>
      <c r="Y80" s="217">
        <f>地区別_レセプト件数!Y14</f>
        <v>40791</v>
      </c>
      <c r="Z80" s="218">
        <f>地区別_レセプト件数!Z14</f>
        <v>462114</v>
      </c>
      <c r="AA80" s="196">
        <f>地区別_レセプト件数!AA14</f>
        <v>502905</v>
      </c>
      <c r="AB80" s="132">
        <f>地区別_レセプト件数!AB14</f>
        <v>3.3326373768405564E-3</v>
      </c>
      <c r="AC80" s="132">
        <f>地区別_レセプト件数!AC14</f>
        <v>1.2515286187252065E-2</v>
      </c>
      <c r="AD80" s="132">
        <f>地区別_レセプト件数!AD14</f>
        <v>0.22779053698014534</v>
      </c>
      <c r="AE80" s="132">
        <f>地区別_レセプト件数!AE14</f>
        <v>0.29228979628359231</v>
      </c>
      <c r="AF80" s="132">
        <f>地区別_レセプト件数!AF14</f>
        <v>0.25630486871277874</v>
      </c>
      <c r="AG80" s="132">
        <f>地区別_レセプト件数!AG14</f>
        <v>0.14708543363060617</v>
      </c>
      <c r="AH80" s="132">
        <f>地区別_レセプト件数!AH14</f>
        <v>6.0681440828784759E-2</v>
      </c>
    </row>
  </sheetData>
  <mergeCells count="20">
    <mergeCell ref="AC4:AC5"/>
    <mergeCell ref="J4:L4"/>
    <mergeCell ref="M4:O4"/>
    <mergeCell ref="P4:R4"/>
    <mergeCell ref="S4:U4"/>
    <mergeCell ref="Y4:AA4"/>
    <mergeCell ref="B80:C80"/>
    <mergeCell ref="V4:X4"/>
    <mergeCell ref="AB4:AB5"/>
    <mergeCell ref="B3:B5"/>
    <mergeCell ref="C3:C5"/>
    <mergeCell ref="D3:AA3"/>
    <mergeCell ref="AB3:AH3"/>
    <mergeCell ref="D4:F4"/>
    <mergeCell ref="G4:I4"/>
    <mergeCell ref="AF4:AF5"/>
    <mergeCell ref="AG4:AG5"/>
    <mergeCell ref="AH4:AH5"/>
    <mergeCell ref="AD4:AD5"/>
    <mergeCell ref="AE4:AE5"/>
  </mergeCells>
  <phoneticPr fontId="4"/>
  <pageMargins left="0.70866141732283472" right="0.19685039370078741" top="0.74803149606299213" bottom="0.74803149606299213" header="0.31496062992125984" footer="0.31496062992125984"/>
  <pageSetup paperSize="8" scale="74" fitToHeight="0" orientation="landscape" r:id="rId1"/>
  <headerFooter>
    <oddHeader>&amp;R&amp;"ＭＳ 明朝,標準"&amp;12 2-2.高額レセプトの件数及び医療費</oddHeader>
  </headerFooter>
  <ignoredErrors>
    <ignoredError sqref="F6:F79 I6:I79 L6:L79 O6:O79 R6:R79 U6:U79 X6:Z79" emptyCellReferenc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K32"/>
  <sheetViews>
    <sheetView showGridLines="0" zoomScaleNormal="100" zoomScaleSheetLayoutView="100" workbookViewId="0"/>
  </sheetViews>
  <sheetFormatPr defaultColWidth="9" defaultRowHeight="13.5"/>
  <cols>
    <col min="1" max="1" width="4.625" style="6" customWidth="1"/>
    <col min="2" max="2" width="6" style="6" customWidth="1"/>
    <col min="3" max="3" width="5.625" style="6" customWidth="1"/>
    <col min="4" max="4" width="22" style="6" customWidth="1"/>
    <col min="5" max="5" width="28.5" style="6" customWidth="1"/>
    <col min="6" max="6" width="8.25" style="26" customWidth="1"/>
    <col min="7" max="9" width="9.75" style="6" customWidth="1"/>
    <col min="10" max="10" width="10.625" style="6" customWidth="1"/>
    <col min="11" max="11" width="10.75" style="6" customWidth="1"/>
    <col min="12" max="16384" width="9" style="6"/>
  </cols>
  <sheetData>
    <row r="1" spans="1:11" ht="16.5" customHeight="1">
      <c r="B1" s="99" t="s">
        <v>514</v>
      </c>
      <c r="C1" s="101"/>
      <c r="D1" s="101"/>
      <c r="E1" s="101"/>
      <c r="F1" s="101"/>
      <c r="G1" s="101"/>
      <c r="H1" s="101"/>
      <c r="I1" s="101"/>
      <c r="J1" s="101"/>
    </row>
    <row r="2" spans="1:11" ht="16.5" customHeight="1">
      <c r="B2" s="99" t="s">
        <v>497</v>
      </c>
      <c r="C2" s="4"/>
      <c r="D2" s="4"/>
      <c r="E2" s="4"/>
      <c r="F2" s="4"/>
      <c r="G2" s="4"/>
      <c r="H2" s="4"/>
      <c r="I2" s="4"/>
      <c r="J2" s="4"/>
    </row>
    <row r="3" spans="1:11" ht="21" customHeight="1">
      <c r="A3" s="99"/>
      <c r="B3" s="369" t="s">
        <v>258</v>
      </c>
      <c r="C3" s="369"/>
      <c r="D3" s="369"/>
      <c r="E3" s="197">
        <f>地区別_患者数!$AM$14</f>
        <v>1303145</v>
      </c>
      <c r="F3" s="4"/>
      <c r="G3" s="4"/>
      <c r="H3" s="4"/>
      <c r="I3" s="4"/>
      <c r="J3" s="4"/>
    </row>
    <row r="4" spans="1:11" ht="16.5" customHeight="1">
      <c r="A4" s="99"/>
      <c r="B4" s="99"/>
      <c r="C4" s="4"/>
      <c r="D4" s="4"/>
      <c r="E4" s="4"/>
      <c r="F4" s="4"/>
      <c r="G4" s="4"/>
      <c r="H4" s="4"/>
      <c r="I4" s="4"/>
      <c r="J4" s="4"/>
    </row>
    <row r="5" spans="1:11" s="67" customFormat="1" ht="22.5" customHeight="1">
      <c r="A5" s="102"/>
      <c r="B5" s="374" t="s">
        <v>104</v>
      </c>
      <c r="C5" s="375" t="s">
        <v>264</v>
      </c>
      <c r="D5" s="376"/>
      <c r="E5" s="379" t="s">
        <v>274</v>
      </c>
      <c r="F5" s="379" t="s">
        <v>273</v>
      </c>
      <c r="G5" s="380" t="s">
        <v>265</v>
      </c>
      <c r="H5" s="381"/>
      <c r="I5" s="382"/>
      <c r="J5" s="372" t="s">
        <v>277</v>
      </c>
      <c r="K5" s="370" t="s">
        <v>1132</v>
      </c>
    </row>
    <row r="6" spans="1:11" s="67" customFormat="1" ht="22.5" customHeight="1">
      <c r="A6" s="102"/>
      <c r="B6" s="374"/>
      <c r="C6" s="377"/>
      <c r="D6" s="378"/>
      <c r="E6" s="374"/>
      <c r="F6" s="374"/>
      <c r="G6" s="103" t="s">
        <v>105</v>
      </c>
      <c r="H6" s="104" t="s">
        <v>106</v>
      </c>
      <c r="I6" s="105" t="s">
        <v>107</v>
      </c>
      <c r="J6" s="373"/>
      <c r="K6" s="371"/>
    </row>
    <row r="7" spans="1:11" s="68" customFormat="1" ht="37.5" customHeight="1">
      <c r="B7" s="69">
        <v>1</v>
      </c>
      <c r="C7" s="133" t="s">
        <v>154</v>
      </c>
      <c r="D7" s="220" t="s">
        <v>289</v>
      </c>
      <c r="E7" s="220" t="s">
        <v>291</v>
      </c>
      <c r="F7" s="134">
        <v>4</v>
      </c>
      <c r="G7" s="135">
        <v>26895590</v>
      </c>
      <c r="H7" s="136">
        <v>0</v>
      </c>
      <c r="I7" s="134">
        <v>26895590</v>
      </c>
      <c r="J7" s="134">
        <v>6723897.5</v>
      </c>
      <c r="K7" s="198">
        <f>IFERROR(F7/$E$3,"-")</f>
        <v>3.0694972547183928E-6</v>
      </c>
    </row>
    <row r="8" spans="1:11" s="68" customFormat="1" ht="37.5" customHeight="1">
      <c r="B8" s="69">
        <v>2</v>
      </c>
      <c r="C8" s="133" t="s">
        <v>156</v>
      </c>
      <c r="D8" s="220" t="s">
        <v>164</v>
      </c>
      <c r="E8" s="220" t="s">
        <v>293</v>
      </c>
      <c r="F8" s="134">
        <v>619</v>
      </c>
      <c r="G8" s="135">
        <v>2398683540</v>
      </c>
      <c r="H8" s="136">
        <v>1561258660</v>
      </c>
      <c r="I8" s="134">
        <v>3959942200</v>
      </c>
      <c r="J8" s="134">
        <v>6397321.8093699496</v>
      </c>
      <c r="K8" s="198">
        <f t="shared" ref="K8:K26" si="0">IFERROR(F8/$E$3,"-")</f>
        <v>4.750047001676713E-4</v>
      </c>
    </row>
    <row r="9" spans="1:11" s="68" customFormat="1" ht="37.5" customHeight="1">
      <c r="B9" s="69">
        <v>3</v>
      </c>
      <c r="C9" s="133" t="s">
        <v>778</v>
      </c>
      <c r="D9" s="220" t="s">
        <v>779</v>
      </c>
      <c r="E9" s="220" t="s">
        <v>535</v>
      </c>
      <c r="F9" s="134">
        <v>1</v>
      </c>
      <c r="G9" s="135">
        <v>6098050</v>
      </c>
      <c r="H9" s="136">
        <v>0</v>
      </c>
      <c r="I9" s="134">
        <v>6098050</v>
      </c>
      <c r="J9" s="134">
        <v>6098050</v>
      </c>
      <c r="K9" s="198">
        <f t="shared" si="0"/>
        <v>7.6737431367959819E-7</v>
      </c>
    </row>
    <row r="10" spans="1:11" s="68" customFormat="1" ht="37.5" customHeight="1">
      <c r="B10" s="69">
        <v>4</v>
      </c>
      <c r="C10" s="133" t="s">
        <v>146</v>
      </c>
      <c r="D10" s="220" t="s">
        <v>155</v>
      </c>
      <c r="E10" s="220" t="s">
        <v>408</v>
      </c>
      <c r="F10" s="134">
        <v>440</v>
      </c>
      <c r="G10" s="135">
        <v>2563417950</v>
      </c>
      <c r="H10" s="136">
        <v>73739860</v>
      </c>
      <c r="I10" s="134">
        <v>2637157810</v>
      </c>
      <c r="J10" s="134">
        <v>5993540.4772727303</v>
      </c>
      <c r="K10" s="198">
        <f t="shared" si="0"/>
        <v>3.3764469801902323E-4</v>
      </c>
    </row>
    <row r="11" spans="1:11" s="68" customFormat="1" ht="37.5" customHeight="1">
      <c r="B11" s="69">
        <v>5</v>
      </c>
      <c r="C11" s="133" t="s">
        <v>145</v>
      </c>
      <c r="D11" s="220" t="s">
        <v>162</v>
      </c>
      <c r="E11" s="220" t="s">
        <v>292</v>
      </c>
      <c r="F11" s="134">
        <v>6492</v>
      </c>
      <c r="G11" s="135">
        <v>19240018950</v>
      </c>
      <c r="H11" s="136">
        <v>19178867630</v>
      </c>
      <c r="I11" s="134">
        <v>38418886580</v>
      </c>
      <c r="J11" s="134">
        <v>5917881.4818237796</v>
      </c>
      <c r="K11" s="198">
        <f t="shared" si="0"/>
        <v>4.9817940444079516E-3</v>
      </c>
    </row>
    <row r="12" spans="1:11" s="68" customFormat="1" ht="37.5" customHeight="1">
      <c r="B12" s="69">
        <v>6</v>
      </c>
      <c r="C12" s="133" t="s">
        <v>782</v>
      </c>
      <c r="D12" s="220" t="s">
        <v>788</v>
      </c>
      <c r="E12" s="220" t="s">
        <v>783</v>
      </c>
      <c r="F12" s="134">
        <v>1</v>
      </c>
      <c r="G12" s="135">
        <v>5693180</v>
      </c>
      <c r="H12" s="136">
        <v>68720</v>
      </c>
      <c r="I12" s="134">
        <v>5761900</v>
      </c>
      <c r="J12" s="134">
        <v>5761900</v>
      </c>
      <c r="K12" s="198">
        <f t="shared" si="0"/>
        <v>7.6737431367959819E-7</v>
      </c>
    </row>
    <row r="13" spans="1:11" s="68" customFormat="1" ht="37.5" customHeight="1">
      <c r="B13" s="69">
        <v>7</v>
      </c>
      <c r="C13" s="133" t="s">
        <v>147</v>
      </c>
      <c r="D13" s="220" t="s">
        <v>163</v>
      </c>
      <c r="E13" s="220" t="s">
        <v>294</v>
      </c>
      <c r="F13" s="134">
        <v>134</v>
      </c>
      <c r="G13" s="135">
        <v>686812550</v>
      </c>
      <c r="H13" s="136">
        <v>20302510</v>
      </c>
      <c r="I13" s="134">
        <v>707115060</v>
      </c>
      <c r="J13" s="134">
        <v>5276978.0597014902</v>
      </c>
      <c r="K13" s="198">
        <f t="shared" si="0"/>
        <v>1.0282815803306616E-4</v>
      </c>
    </row>
    <row r="14" spans="1:11" s="68" customFormat="1" ht="37.5" customHeight="1">
      <c r="B14" s="69">
        <v>8</v>
      </c>
      <c r="C14" s="133" t="s">
        <v>158</v>
      </c>
      <c r="D14" s="220" t="s">
        <v>166</v>
      </c>
      <c r="E14" s="220" t="s">
        <v>424</v>
      </c>
      <c r="F14" s="134">
        <v>1364</v>
      </c>
      <c r="G14" s="135">
        <v>4736838930</v>
      </c>
      <c r="H14" s="136">
        <v>2238002330</v>
      </c>
      <c r="I14" s="134">
        <v>6974841260</v>
      </c>
      <c r="J14" s="134">
        <v>5113519.9853372397</v>
      </c>
      <c r="K14" s="198">
        <f t="shared" si="0"/>
        <v>1.0466985638589719E-3</v>
      </c>
    </row>
    <row r="15" spans="1:11" s="68" customFormat="1" ht="37.5" customHeight="1">
      <c r="B15" s="69">
        <v>9</v>
      </c>
      <c r="C15" s="133" t="s">
        <v>148</v>
      </c>
      <c r="D15" s="220" t="s">
        <v>282</v>
      </c>
      <c r="E15" s="220" t="s">
        <v>193</v>
      </c>
      <c r="F15" s="134">
        <v>2</v>
      </c>
      <c r="G15" s="135">
        <v>9582540</v>
      </c>
      <c r="H15" s="136">
        <v>292690</v>
      </c>
      <c r="I15" s="134">
        <v>9875230</v>
      </c>
      <c r="J15" s="134">
        <v>4937615</v>
      </c>
      <c r="K15" s="198">
        <f t="shared" si="0"/>
        <v>1.5347486273591964E-6</v>
      </c>
    </row>
    <row r="16" spans="1:11" s="68" customFormat="1" ht="37.5" customHeight="1">
      <c r="B16" s="69">
        <v>10</v>
      </c>
      <c r="C16" s="133" t="s">
        <v>160</v>
      </c>
      <c r="D16" s="220" t="s">
        <v>168</v>
      </c>
      <c r="E16" s="220" t="s">
        <v>784</v>
      </c>
      <c r="F16" s="134">
        <v>468</v>
      </c>
      <c r="G16" s="135">
        <v>1968972420</v>
      </c>
      <c r="H16" s="136">
        <v>152543670</v>
      </c>
      <c r="I16" s="134">
        <v>2121516090</v>
      </c>
      <c r="J16" s="134">
        <v>4533154.0384615399</v>
      </c>
      <c r="K16" s="198">
        <f t="shared" si="0"/>
        <v>3.5913117880205194E-4</v>
      </c>
    </row>
    <row r="17" spans="2:11" s="68" customFormat="1" ht="37.5" customHeight="1">
      <c r="B17" s="69">
        <v>11</v>
      </c>
      <c r="C17" s="133" t="s">
        <v>182</v>
      </c>
      <c r="D17" s="220" t="s">
        <v>183</v>
      </c>
      <c r="E17" s="220" t="s">
        <v>296</v>
      </c>
      <c r="F17" s="134">
        <v>2856</v>
      </c>
      <c r="G17" s="135">
        <v>11379022010</v>
      </c>
      <c r="H17" s="136">
        <v>1559896610</v>
      </c>
      <c r="I17" s="134">
        <v>12938918620</v>
      </c>
      <c r="J17" s="134">
        <v>4530433.6904761903</v>
      </c>
      <c r="K17" s="198">
        <f t="shared" si="0"/>
        <v>2.1916210398689323E-3</v>
      </c>
    </row>
    <row r="18" spans="2:11" s="68" customFormat="1" ht="37.5" customHeight="1">
      <c r="B18" s="69">
        <v>12</v>
      </c>
      <c r="C18" s="133" t="s">
        <v>191</v>
      </c>
      <c r="D18" s="220" t="s">
        <v>192</v>
      </c>
      <c r="E18" s="220" t="s">
        <v>295</v>
      </c>
      <c r="F18" s="134">
        <v>2520</v>
      </c>
      <c r="G18" s="135">
        <v>10813831260</v>
      </c>
      <c r="H18" s="136">
        <v>598656350</v>
      </c>
      <c r="I18" s="134">
        <v>11412487610</v>
      </c>
      <c r="J18" s="134">
        <v>4528764.9246031698</v>
      </c>
      <c r="K18" s="198">
        <f t="shared" si="0"/>
        <v>1.9337832704725874E-3</v>
      </c>
    </row>
    <row r="19" spans="2:11" s="68" customFormat="1" ht="37.5" customHeight="1">
      <c r="B19" s="69">
        <v>13</v>
      </c>
      <c r="C19" s="133" t="s">
        <v>319</v>
      </c>
      <c r="D19" s="220" t="s">
        <v>320</v>
      </c>
      <c r="E19" s="220" t="s">
        <v>785</v>
      </c>
      <c r="F19" s="134">
        <v>1569</v>
      </c>
      <c r="G19" s="135">
        <v>2773042210</v>
      </c>
      <c r="H19" s="136">
        <v>4130944660</v>
      </c>
      <c r="I19" s="134">
        <v>6903986870</v>
      </c>
      <c r="J19" s="134">
        <v>4400246.5710643698</v>
      </c>
      <c r="K19" s="198">
        <f t="shared" si="0"/>
        <v>1.2040102981632896E-3</v>
      </c>
    </row>
    <row r="20" spans="2:11" s="68" customFormat="1" ht="37.5" customHeight="1">
      <c r="B20" s="69">
        <v>14</v>
      </c>
      <c r="C20" s="133" t="s">
        <v>176</v>
      </c>
      <c r="D20" s="220" t="s">
        <v>177</v>
      </c>
      <c r="E20" s="220" t="s">
        <v>297</v>
      </c>
      <c r="F20" s="134">
        <v>1135</v>
      </c>
      <c r="G20" s="135">
        <v>4798532060</v>
      </c>
      <c r="H20" s="136">
        <v>156652100</v>
      </c>
      <c r="I20" s="134">
        <v>4955184160</v>
      </c>
      <c r="J20" s="134">
        <v>4365801.0220264299</v>
      </c>
      <c r="K20" s="198">
        <f t="shared" si="0"/>
        <v>8.7096984602634401E-4</v>
      </c>
    </row>
    <row r="21" spans="2:11" s="68" customFormat="1" ht="37.5" customHeight="1">
      <c r="B21" s="69">
        <v>15</v>
      </c>
      <c r="C21" s="133" t="s">
        <v>198</v>
      </c>
      <c r="D21" s="220" t="s">
        <v>298</v>
      </c>
      <c r="E21" s="220" t="s">
        <v>299</v>
      </c>
      <c r="F21" s="134">
        <v>5129</v>
      </c>
      <c r="G21" s="135">
        <v>9658648100</v>
      </c>
      <c r="H21" s="136">
        <v>11841128170</v>
      </c>
      <c r="I21" s="134">
        <v>21499776270</v>
      </c>
      <c r="J21" s="134">
        <v>4191806.6426203898</v>
      </c>
      <c r="K21" s="198">
        <f t="shared" si="0"/>
        <v>3.935862854862659E-3</v>
      </c>
    </row>
    <row r="22" spans="2:11" s="68" customFormat="1" ht="37.5" customHeight="1">
      <c r="B22" s="69">
        <v>16</v>
      </c>
      <c r="C22" s="133" t="s">
        <v>161</v>
      </c>
      <c r="D22" s="220" t="s">
        <v>169</v>
      </c>
      <c r="E22" s="220" t="s">
        <v>786</v>
      </c>
      <c r="F22" s="134">
        <v>7</v>
      </c>
      <c r="G22" s="135">
        <v>25814200</v>
      </c>
      <c r="H22" s="136">
        <v>3455570</v>
      </c>
      <c r="I22" s="134">
        <v>29269770</v>
      </c>
      <c r="J22" s="134">
        <v>4181395.7142857099</v>
      </c>
      <c r="K22" s="198">
        <f t="shared" si="0"/>
        <v>5.3716201957571874E-6</v>
      </c>
    </row>
    <row r="23" spans="2:11" s="68" customFormat="1" ht="37.5" customHeight="1">
      <c r="B23" s="69">
        <v>17</v>
      </c>
      <c r="C23" s="133" t="s">
        <v>194</v>
      </c>
      <c r="D23" s="220" t="s">
        <v>195</v>
      </c>
      <c r="E23" s="220" t="s">
        <v>301</v>
      </c>
      <c r="F23" s="134">
        <v>386</v>
      </c>
      <c r="G23" s="135">
        <v>327484710</v>
      </c>
      <c r="H23" s="136">
        <v>1271954220</v>
      </c>
      <c r="I23" s="134">
        <v>1599438930</v>
      </c>
      <c r="J23" s="134">
        <v>4143624.17098446</v>
      </c>
      <c r="K23" s="198">
        <f t="shared" si="0"/>
        <v>2.962064850803249E-4</v>
      </c>
    </row>
    <row r="24" spans="2:11" s="68" customFormat="1" ht="37.5" customHeight="1">
      <c r="B24" s="69">
        <v>18</v>
      </c>
      <c r="C24" s="133" t="s">
        <v>199</v>
      </c>
      <c r="D24" s="220" t="s">
        <v>200</v>
      </c>
      <c r="E24" s="220" t="s">
        <v>302</v>
      </c>
      <c r="F24" s="134">
        <v>1912</v>
      </c>
      <c r="G24" s="135">
        <v>6419439530</v>
      </c>
      <c r="H24" s="136">
        <v>1234852720</v>
      </c>
      <c r="I24" s="134">
        <v>7654292250</v>
      </c>
      <c r="J24" s="134">
        <v>4003290.9257322201</v>
      </c>
      <c r="K24" s="198">
        <f t="shared" si="0"/>
        <v>1.4672196877553918E-3</v>
      </c>
    </row>
    <row r="25" spans="2:11" s="68" customFormat="1" ht="37.5" customHeight="1">
      <c r="B25" s="69">
        <v>19</v>
      </c>
      <c r="C25" s="133" t="s">
        <v>184</v>
      </c>
      <c r="D25" s="220" t="s">
        <v>185</v>
      </c>
      <c r="E25" s="220" t="s">
        <v>300</v>
      </c>
      <c r="F25" s="134">
        <v>1456</v>
      </c>
      <c r="G25" s="135">
        <v>5408171060</v>
      </c>
      <c r="H25" s="136">
        <v>372359590</v>
      </c>
      <c r="I25" s="134">
        <v>5780530650</v>
      </c>
      <c r="J25" s="134">
        <v>3970144.6771978</v>
      </c>
      <c r="K25" s="198">
        <f t="shared" si="0"/>
        <v>1.117297000717495E-3</v>
      </c>
    </row>
    <row r="26" spans="2:11" s="68" customFormat="1" ht="37.5" customHeight="1">
      <c r="B26" s="69">
        <v>20</v>
      </c>
      <c r="C26" s="133" t="s">
        <v>180</v>
      </c>
      <c r="D26" s="220" t="s">
        <v>181</v>
      </c>
      <c r="E26" s="220" t="s">
        <v>787</v>
      </c>
      <c r="F26" s="134">
        <v>342</v>
      </c>
      <c r="G26" s="135">
        <v>1257956670</v>
      </c>
      <c r="H26" s="136">
        <v>80519460</v>
      </c>
      <c r="I26" s="134">
        <v>1338476130</v>
      </c>
      <c r="J26" s="134">
        <v>3913672.8947368399</v>
      </c>
      <c r="K26" s="198">
        <f t="shared" si="0"/>
        <v>2.6244201527842256E-4</v>
      </c>
    </row>
    <row r="27" spans="2:11" ht="13.5" customHeight="1">
      <c r="B27" s="23" t="s">
        <v>481</v>
      </c>
      <c r="C27" s="65"/>
      <c r="D27" s="65"/>
      <c r="E27" s="65"/>
      <c r="F27" s="65"/>
      <c r="G27" s="65"/>
    </row>
    <row r="28" spans="2:11" ht="13.5" customHeight="1">
      <c r="B28" s="54" t="s">
        <v>221</v>
      </c>
      <c r="F28" s="6"/>
    </row>
    <row r="29" spans="2:11" ht="13.5" customHeight="1">
      <c r="B29" s="70" t="s">
        <v>134</v>
      </c>
      <c r="E29" s="26"/>
      <c r="F29" s="6"/>
    </row>
    <row r="30" spans="2:11" ht="13.5" customHeight="1">
      <c r="B30" s="70" t="s">
        <v>238</v>
      </c>
      <c r="E30" s="26"/>
      <c r="F30" s="6"/>
    </row>
    <row r="31" spans="2:11" ht="13.5" customHeight="1">
      <c r="B31" s="70" t="s">
        <v>269</v>
      </c>
      <c r="E31" s="26"/>
      <c r="F31" s="6"/>
    </row>
    <row r="32" spans="2:11">
      <c r="B32" s="70" t="s">
        <v>135</v>
      </c>
      <c r="E32" s="26"/>
      <c r="F32" s="6"/>
    </row>
  </sheetData>
  <mergeCells count="8">
    <mergeCell ref="B3:D3"/>
    <mergeCell ref="K5:K6"/>
    <mergeCell ref="J5:J6"/>
    <mergeCell ref="B5:B6"/>
    <mergeCell ref="C5:D6"/>
    <mergeCell ref="E5:E6"/>
    <mergeCell ref="F5:F6"/>
    <mergeCell ref="G5:I5"/>
  </mergeCells>
  <phoneticPr fontId="4"/>
  <pageMargins left="0.59055118110236227" right="0.43307086614173229" top="0.74803149606299213" bottom="0.74803149606299213" header="0.31496062992125984" footer="0.31496062992125984"/>
  <pageSetup paperSize="9" scale="75" orientation="portrait" r:id="rId1"/>
  <headerFooter>
    <oddHeader>&amp;R&amp;"ＭＳ 明朝,標準"&amp;12 2-2.高額レセプトの件数及び医療費</oddHeader>
  </headerFooter>
  <ignoredErrors>
    <ignoredError sqref="C7:C2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Q55"/>
  <sheetViews>
    <sheetView showGridLines="0" zoomScaleNormal="100" zoomScaleSheetLayoutView="100" workbookViewId="0"/>
  </sheetViews>
  <sheetFormatPr defaultColWidth="9" defaultRowHeight="29.25" customHeight="1"/>
  <cols>
    <col min="1" max="1" width="4.625" style="1" customWidth="1"/>
    <col min="2" max="2" width="3.375" style="3" customWidth="1"/>
    <col min="3" max="3" width="11.625" style="3" customWidth="1"/>
    <col min="4" max="4" width="9.75" style="3" customWidth="1"/>
    <col min="5" max="5" width="6" style="1" customWidth="1"/>
    <col min="6" max="6" width="18.625" style="1" customWidth="1"/>
    <col min="7" max="7" width="37.375" style="1" customWidth="1"/>
    <col min="8" max="8" width="8.25" style="1" customWidth="1"/>
    <col min="9" max="12" width="9.75" style="1" customWidth="1"/>
    <col min="13" max="13" width="10.25" style="1" customWidth="1"/>
    <col min="14" max="14" width="9" style="1"/>
    <col min="15" max="15" width="9" style="3"/>
    <col min="16" max="17" width="15.625" style="1" customWidth="1"/>
    <col min="18" max="16384" width="9" style="1"/>
  </cols>
  <sheetData>
    <row r="1" spans="1:17" ht="16.5" customHeight="1">
      <c r="A1" s="6"/>
      <c r="B1" s="99" t="s">
        <v>492</v>
      </c>
      <c r="C1" s="99"/>
      <c r="D1" s="99"/>
      <c r="E1" s="4"/>
      <c r="F1" s="4"/>
      <c r="G1" s="4"/>
      <c r="H1" s="4"/>
      <c r="I1" s="4"/>
      <c r="J1" s="4"/>
      <c r="K1" s="4"/>
      <c r="L1" s="4"/>
    </row>
    <row r="2" spans="1:17" ht="16.5" customHeight="1">
      <c r="A2" s="6"/>
      <c r="B2" s="8" t="s">
        <v>493</v>
      </c>
      <c r="C2" s="8"/>
      <c r="D2" s="8"/>
      <c r="E2" s="8"/>
      <c r="F2" s="8"/>
      <c r="G2" s="8"/>
      <c r="H2" s="8"/>
      <c r="I2" s="8"/>
      <c r="J2" s="8"/>
      <c r="K2" s="8"/>
      <c r="L2" s="8"/>
    </row>
    <row r="3" spans="1:17" ht="25.5" customHeight="1">
      <c r="A3" s="8"/>
      <c r="B3" s="390"/>
      <c r="C3" s="374" t="s">
        <v>109</v>
      </c>
      <c r="D3" s="390" t="s">
        <v>259</v>
      </c>
      <c r="E3" s="374" t="s">
        <v>108</v>
      </c>
      <c r="F3" s="374"/>
      <c r="G3" s="379" t="s">
        <v>266</v>
      </c>
      <c r="H3" s="379" t="s">
        <v>267</v>
      </c>
      <c r="I3" s="379" t="s">
        <v>265</v>
      </c>
      <c r="J3" s="374"/>
      <c r="K3" s="374"/>
      <c r="L3" s="379" t="s">
        <v>268</v>
      </c>
      <c r="M3" s="370" t="s">
        <v>260</v>
      </c>
      <c r="P3" s="48" t="s">
        <v>248</v>
      </c>
      <c r="Q3" s="6"/>
    </row>
    <row r="4" spans="1:17" ht="25.5" customHeight="1" thickBot="1">
      <c r="A4" s="8"/>
      <c r="B4" s="391"/>
      <c r="C4" s="389"/>
      <c r="D4" s="391"/>
      <c r="E4" s="389"/>
      <c r="F4" s="389"/>
      <c r="G4" s="389"/>
      <c r="H4" s="389"/>
      <c r="I4" s="106" t="s">
        <v>105</v>
      </c>
      <c r="J4" s="107" t="s">
        <v>106</v>
      </c>
      <c r="K4" s="278" t="s">
        <v>107</v>
      </c>
      <c r="L4" s="389"/>
      <c r="M4" s="402"/>
      <c r="P4" s="69" t="s">
        <v>109</v>
      </c>
      <c r="Q4" s="174" t="s">
        <v>258</v>
      </c>
    </row>
    <row r="5" spans="1:17" ht="28.9" customHeight="1">
      <c r="A5" s="6"/>
      <c r="B5" s="392">
        <v>1</v>
      </c>
      <c r="C5" s="395" t="s">
        <v>137</v>
      </c>
      <c r="D5" s="398">
        <f>Q5</f>
        <v>154242</v>
      </c>
      <c r="E5" s="88" t="str">
        <f>'高額レセ疾病傾向(患者一人当たり医療費順)'!$C$7</f>
        <v>0506</v>
      </c>
      <c r="F5" s="221" t="str">
        <f>'高額レセ疾病傾向(患者一人当たり医療費順)'!$D$7</f>
        <v>知的障害＜精神遅滞＞</v>
      </c>
      <c r="G5" s="221" t="s">
        <v>521</v>
      </c>
      <c r="H5" s="137" t="s">
        <v>521</v>
      </c>
      <c r="I5" s="138" t="s">
        <v>521</v>
      </c>
      <c r="J5" s="139" t="s">
        <v>521</v>
      </c>
      <c r="K5" s="137" t="str">
        <f>IF(SUM(I5:J5)=0,"-",SUM(I5:J5))</f>
        <v>-</v>
      </c>
      <c r="L5" s="175" t="str">
        <f>IFERROR(K5/H5,"-")</f>
        <v>-</v>
      </c>
      <c r="M5" s="182" t="str">
        <f>IFERROR(H5/$Q$5,"-")</f>
        <v>-</v>
      </c>
      <c r="P5" s="49" t="s">
        <v>249</v>
      </c>
      <c r="Q5" s="207">
        <f>地区別_患者数!$AM6</f>
        <v>154242</v>
      </c>
    </row>
    <row r="6" spans="1:17" ht="28.9" customHeight="1">
      <c r="A6" s="6"/>
      <c r="B6" s="393"/>
      <c r="C6" s="396"/>
      <c r="D6" s="399"/>
      <c r="E6" s="80" t="str">
        <f>'高額レセ疾病傾向(患者一人当たり医療費順)'!$C$8</f>
        <v>0209</v>
      </c>
      <c r="F6" s="222" t="str">
        <f>'高額レセ疾病傾向(患者一人当たり医療費順)'!$D$8</f>
        <v>白血病</v>
      </c>
      <c r="G6" s="222" t="s">
        <v>522</v>
      </c>
      <c r="H6" s="81">
        <v>75</v>
      </c>
      <c r="I6" s="82">
        <v>317397150</v>
      </c>
      <c r="J6" s="83">
        <v>195213860</v>
      </c>
      <c r="K6" s="81">
        <f>IF(SUM(I6:J6)=0,"-",SUM(I6:J6))</f>
        <v>512611010</v>
      </c>
      <c r="L6" s="176">
        <f>IFERROR(K6/H6,"-")</f>
        <v>6834813.4666666668</v>
      </c>
      <c r="M6" s="183">
        <f>IFERROR(H6/$Q$5,"-")</f>
        <v>4.8624888162757227E-4</v>
      </c>
      <c r="P6" s="49" t="s">
        <v>250</v>
      </c>
      <c r="Q6" s="207">
        <f>地区別_患者数!$AM7</f>
        <v>115907</v>
      </c>
    </row>
    <row r="7" spans="1:17" ht="28.9" customHeight="1">
      <c r="A7" s="6"/>
      <c r="B7" s="393"/>
      <c r="C7" s="396"/>
      <c r="D7" s="399"/>
      <c r="E7" s="80" t="str">
        <f>'高額レセ疾病傾向(患者一人当たり医療費順)'!$C$9</f>
        <v>0802</v>
      </c>
      <c r="F7" s="222" t="str">
        <f>'高額レセ疾病傾向(患者一人当たり医療費順)'!$D$9</f>
        <v>その他の外耳疾患</v>
      </c>
      <c r="G7" s="222" t="s">
        <v>521</v>
      </c>
      <c r="H7" s="81" t="s">
        <v>521</v>
      </c>
      <c r="I7" s="82" t="s">
        <v>521</v>
      </c>
      <c r="J7" s="83" t="s">
        <v>521</v>
      </c>
      <c r="K7" s="72" t="str">
        <f t="shared" ref="K7:K44" si="0">IF(SUM(I7:J7)=0,"-",SUM(I7:J7))</f>
        <v>-</v>
      </c>
      <c r="L7" s="176" t="str">
        <f t="shared" ref="L7:L44" si="1">IFERROR(K7/H7,"-")</f>
        <v>-</v>
      </c>
      <c r="M7" s="183" t="str">
        <f>IFERROR(H7/$Q$5,"-")</f>
        <v>-</v>
      </c>
      <c r="P7" s="49" t="s">
        <v>251</v>
      </c>
      <c r="Q7" s="207">
        <f>地区別_患者数!$AM8</f>
        <v>184329</v>
      </c>
    </row>
    <row r="8" spans="1:17" ht="28.9" customHeight="1">
      <c r="A8" s="6"/>
      <c r="B8" s="393"/>
      <c r="C8" s="396"/>
      <c r="D8" s="399"/>
      <c r="E8" s="80" t="str">
        <f>'高額レセ疾病傾向(患者一人当たり医療費順)'!$C$10</f>
        <v>0904</v>
      </c>
      <c r="F8" s="222" t="str">
        <f>'高額レセ疾病傾向(患者一人当たり医療費順)'!$D$10</f>
        <v>くも膜下出血</v>
      </c>
      <c r="G8" s="222" t="s">
        <v>523</v>
      </c>
      <c r="H8" s="81">
        <v>57</v>
      </c>
      <c r="I8" s="82">
        <v>346643480</v>
      </c>
      <c r="J8" s="83">
        <v>12561360</v>
      </c>
      <c r="K8" s="72">
        <f t="shared" si="0"/>
        <v>359204840</v>
      </c>
      <c r="L8" s="176">
        <f t="shared" si="1"/>
        <v>6301839.2982456144</v>
      </c>
      <c r="M8" s="183">
        <f>IFERROR(H8/$Q$5,"-")</f>
        <v>3.6954915003695491E-4</v>
      </c>
      <c r="P8" s="49" t="s">
        <v>252</v>
      </c>
      <c r="Q8" s="207">
        <f>地区別_患者数!$AM9</f>
        <v>130081</v>
      </c>
    </row>
    <row r="9" spans="1:17" ht="28.9" customHeight="1" thickBot="1">
      <c r="A9" s="6"/>
      <c r="B9" s="394"/>
      <c r="C9" s="397"/>
      <c r="D9" s="400"/>
      <c r="E9" s="84" t="str">
        <f>'高額レセ疾病傾向(患者一人当たり医療費順)'!$C$11</f>
        <v>1402</v>
      </c>
      <c r="F9" s="223" t="str">
        <f>'高額レセ疾病傾向(患者一人当たり医療費順)'!$D$11</f>
        <v>腎不全</v>
      </c>
      <c r="G9" s="223" t="s">
        <v>524</v>
      </c>
      <c r="H9" s="85">
        <v>638</v>
      </c>
      <c r="I9" s="86">
        <v>1736542450</v>
      </c>
      <c r="J9" s="87">
        <v>1926568480</v>
      </c>
      <c r="K9" s="73">
        <f t="shared" si="0"/>
        <v>3663110930</v>
      </c>
      <c r="L9" s="177">
        <f t="shared" si="1"/>
        <v>5741553.1818181816</v>
      </c>
      <c r="M9" s="184">
        <f>IFERROR(H9/$Q$5,"-")</f>
        <v>4.1363571530452148E-3</v>
      </c>
      <c r="P9" s="49" t="s">
        <v>253</v>
      </c>
      <c r="Q9" s="207">
        <f>地区別_患者数!$AM10</f>
        <v>105572</v>
      </c>
    </row>
    <row r="10" spans="1:17" ht="28.9" customHeight="1">
      <c r="A10" s="6"/>
      <c r="B10" s="392">
        <v>2</v>
      </c>
      <c r="C10" s="396" t="s">
        <v>138</v>
      </c>
      <c r="D10" s="403">
        <f>Q6</f>
        <v>115907</v>
      </c>
      <c r="E10" s="254" t="str">
        <f>'高額レセ疾病傾向(患者一人当たり医療費順)'!$C$7</f>
        <v>0506</v>
      </c>
      <c r="F10" s="255" t="str">
        <f>'高額レセ疾病傾向(患者一人当たり医療費順)'!$D$7</f>
        <v>知的障害＜精神遅滞＞</v>
      </c>
      <c r="G10" s="255" t="s">
        <v>521</v>
      </c>
      <c r="H10" s="309" t="s">
        <v>521</v>
      </c>
      <c r="I10" s="310" t="s">
        <v>521</v>
      </c>
      <c r="J10" s="311" t="s">
        <v>521</v>
      </c>
      <c r="K10" s="81" t="str">
        <f t="shared" si="0"/>
        <v>-</v>
      </c>
      <c r="L10" s="256" t="str">
        <f t="shared" si="1"/>
        <v>-</v>
      </c>
      <c r="M10" s="257" t="str">
        <f>IFERROR(H10/$Q$6,"-")</f>
        <v>-</v>
      </c>
      <c r="P10" s="49" t="s">
        <v>254</v>
      </c>
      <c r="Q10" s="207">
        <f>地区別_患者数!$AM11</f>
        <v>132591</v>
      </c>
    </row>
    <row r="11" spans="1:17" ht="28.9" customHeight="1">
      <c r="A11" s="6"/>
      <c r="B11" s="393"/>
      <c r="C11" s="396"/>
      <c r="D11" s="399"/>
      <c r="E11" s="80" t="str">
        <f>'高額レセ疾病傾向(患者一人当たり医療費順)'!$C$8</f>
        <v>0209</v>
      </c>
      <c r="F11" s="222" t="str">
        <f>'高額レセ疾病傾向(患者一人当たり医療費順)'!$D$8</f>
        <v>白血病</v>
      </c>
      <c r="G11" s="222" t="s">
        <v>525</v>
      </c>
      <c r="H11" s="81">
        <v>58</v>
      </c>
      <c r="I11" s="82">
        <v>252089890</v>
      </c>
      <c r="J11" s="83">
        <v>125743020</v>
      </c>
      <c r="K11" s="81">
        <f t="shared" si="0"/>
        <v>377832910</v>
      </c>
      <c r="L11" s="176">
        <f t="shared" si="1"/>
        <v>6514360.5172413792</v>
      </c>
      <c r="M11" s="183">
        <f>IFERROR(H11/$Q$6,"-")</f>
        <v>5.004011837076277E-4</v>
      </c>
      <c r="P11" s="49" t="s">
        <v>255</v>
      </c>
      <c r="Q11" s="207">
        <f>地区別_患者数!$AM12</f>
        <v>134913</v>
      </c>
    </row>
    <row r="12" spans="1:17" ht="28.9" customHeight="1">
      <c r="A12" s="6"/>
      <c r="B12" s="393"/>
      <c r="C12" s="396"/>
      <c r="D12" s="399"/>
      <c r="E12" s="80" t="str">
        <f>'高額レセ疾病傾向(患者一人当たり医療費順)'!$C$9</f>
        <v>0802</v>
      </c>
      <c r="F12" s="222" t="str">
        <f>'高額レセ疾病傾向(患者一人当たり医療費順)'!$D$9</f>
        <v>その他の外耳疾患</v>
      </c>
      <c r="G12" s="222" t="s">
        <v>521</v>
      </c>
      <c r="H12" s="81" t="s">
        <v>521</v>
      </c>
      <c r="I12" s="82" t="s">
        <v>521</v>
      </c>
      <c r="J12" s="83" t="s">
        <v>521</v>
      </c>
      <c r="K12" s="72" t="str">
        <f t="shared" si="0"/>
        <v>-</v>
      </c>
      <c r="L12" s="176" t="str">
        <f t="shared" si="1"/>
        <v>-</v>
      </c>
      <c r="M12" s="183" t="str">
        <f>IFERROR(H12/$Q$6,"-")</f>
        <v>-</v>
      </c>
      <c r="P12" s="49" t="s">
        <v>256</v>
      </c>
      <c r="Q12" s="207">
        <f>地区別_患者数!$AM13</f>
        <v>367590</v>
      </c>
    </row>
    <row r="13" spans="1:17" ht="28.9" customHeight="1">
      <c r="A13" s="6"/>
      <c r="B13" s="393"/>
      <c r="C13" s="396"/>
      <c r="D13" s="399"/>
      <c r="E13" s="80" t="str">
        <f>'高額レセ疾病傾向(患者一人当たり医療費順)'!$C$10</f>
        <v>0904</v>
      </c>
      <c r="F13" s="222" t="str">
        <f>'高額レセ疾病傾向(患者一人当たり医療費順)'!$D$10</f>
        <v>くも膜下出血</v>
      </c>
      <c r="G13" s="222" t="s">
        <v>526</v>
      </c>
      <c r="H13" s="81">
        <v>42</v>
      </c>
      <c r="I13" s="82">
        <v>237164670</v>
      </c>
      <c r="J13" s="83">
        <v>8838380</v>
      </c>
      <c r="K13" s="72">
        <f t="shared" si="0"/>
        <v>246003050</v>
      </c>
      <c r="L13" s="176">
        <f t="shared" si="1"/>
        <v>5857215.4761904757</v>
      </c>
      <c r="M13" s="183">
        <f>IFERROR(H13/$Q$6,"-")</f>
        <v>3.6235947785724762E-4</v>
      </c>
      <c r="P13" s="49" t="s">
        <v>257</v>
      </c>
      <c r="Q13" s="207">
        <f>地区別_患者数!$AM14</f>
        <v>1303145</v>
      </c>
    </row>
    <row r="14" spans="1:17" ht="28.9" customHeight="1" thickBot="1">
      <c r="A14" s="6"/>
      <c r="B14" s="394"/>
      <c r="C14" s="397"/>
      <c r="D14" s="400"/>
      <c r="E14" s="84" t="str">
        <f>'高額レセ疾病傾向(患者一人当たり医療費順)'!$C$11</f>
        <v>1402</v>
      </c>
      <c r="F14" s="223" t="str">
        <f>'高額レセ疾病傾向(患者一人当たり医療費順)'!$D$11</f>
        <v>腎不全</v>
      </c>
      <c r="G14" s="223" t="s">
        <v>527</v>
      </c>
      <c r="H14" s="85">
        <v>478</v>
      </c>
      <c r="I14" s="86">
        <v>1303787110</v>
      </c>
      <c r="J14" s="87">
        <v>1338720750</v>
      </c>
      <c r="K14" s="73">
        <f t="shared" si="0"/>
        <v>2642507860</v>
      </c>
      <c r="L14" s="177">
        <f t="shared" si="1"/>
        <v>5528259.1213389123</v>
      </c>
      <c r="M14" s="184">
        <f>IFERROR(H14/$Q$6,"-")</f>
        <v>4.1239959622801038E-3</v>
      </c>
    </row>
    <row r="15" spans="1:17" ht="28.9" customHeight="1">
      <c r="A15" s="6"/>
      <c r="B15" s="392">
        <v>3</v>
      </c>
      <c r="C15" s="395" t="s">
        <v>139</v>
      </c>
      <c r="D15" s="398">
        <f>Q7</f>
        <v>184329</v>
      </c>
      <c r="E15" s="88" t="str">
        <f>'高額レセ疾病傾向(患者一人当たり医療費順)'!$C$7</f>
        <v>0506</v>
      </c>
      <c r="F15" s="221" t="str">
        <f>'高額レセ疾病傾向(患者一人当たり医療費順)'!$D$7</f>
        <v>知的障害＜精神遅滞＞</v>
      </c>
      <c r="G15" s="221" t="s">
        <v>521</v>
      </c>
      <c r="H15" s="137" t="s">
        <v>521</v>
      </c>
      <c r="I15" s="138" t="s">
        <v>521</v>
      </c>
      <c r="J15" s="139" t="s">
        <v>521</v>
      </c>
      <c r="K15" s="137" t="str">
        <f t="shared" si="0"/>
        <v>-</v>
      </c>
      <c r="L15" s="175" t="str">
        <f>IFERROR(K15/H15,"-")</f>
        <v>-</v>
      </c>
      <c r="M15" s="182" t="str">
        <f>IFERROR(H15/$Q$7,"-")</f>
        <v>-</v>
      </c>
    </row>
    <row r="16" spans="1:17" ht="28.9" customHeight="1">
      <c r="A16" s="6"/>
      <c r="B16" s="393"/>
      <c r="C16" s="396"/>
      <c r="D16" s="399"/>
      <c r="E16" s="80" t="str">
        <f>'高額レセ疾病傾向(患者一人当たり医療費順)'!$C$8</f>
        <v>0209</v>
      </c>
      <c r="F16" s="222" t="str">
        <f>'高額レセ疾病傾向(患者一人当たり医療費順)'!$D$8</f>
        <v>白血病</v>
      </c>
      <c r="G16" s="222" t="s">
        <v>522</v>
      </c>
      <c r="H16" s="81">
        <v>75</v>
      </c>
      <c r="I16" s="82">
        <v>279049820</v>
      </c>
      <c r="J16" s="83">
        <v>212167130</v>
      </c>
      <c r="K16" s="81">
        <f t="shared" si="0"/>
        <v>491216950</v>
      </c>
      <c r="L16" s="176">
        <f t="shared" si="1"/>
        <v>6549559.333333333</v>
      </c>
      <c r="M16" s="183">
        <f>IFERROR(H16/$Q$7,"-")</f>
        <v>4.0688117442182187E-4</v>
      </c>
    </row>
    <row r="17" spans="1:13" ht="28.9" customHeight="1">
      <c r="A17" s="6"/>
      <c r="B17" s="393"/>
      <c r="C17" s="396"/>
      <c r="D17" s="399"/>
      <c r="E17" s="80" t="str">
        <f>'高額レセ疾病傾向(患者一人当たり医療費順)'!$C$9</f>
        <v>0802</v>
      </c>
      <c r="F17" s="222" t="str">
        <f>'高額レセ疾病傾向(患者一人当たり医療費順)'!$D$9</f>
        <v>その他の外耳疾患</v>
      </c>
      <c r="G17" s="222" t="s">
        <v>521</v>
      </c>
      <c r="H17" s="81" t="s">
        <v>521</v>
      </c>
      <c r="I17" s="82" t="s">
        <v>521</v>
      </c>
      <c r="J17" s="83" t="s">
        <v>521</v>
      </c>
      <c r="K17" s="72" t="str">
        <f t="shared" si="0"/>
        <v>-</v>
      </c>
      <c r="L17" s="176" t="str">
        <f t="shared" si="1"/>
        <v>-</v>
      </c>
      <c r="M17" s="183" t="str">
        <f>IFERROR(H17/$Q$7,"-")</f>
        <v>-</v>
      </c>
    </row>
    <row r="18" spans="1:13" ht="28.9" customHeight="1">
      <c r="A18" s="6"/>
      <c r="B18" s="393"/>
      <c r="C18" s="396"/>
      <c r="D18" s="399"/>
      <c r="E18" s="80" t="str">
        <f>'高額レセ疾病傾向(患者一人当たり医療費順)'!$C$10</f>
        <v>0904</v>
      </c>
      <c r="F18" s="222" t="str">
        <f>'高額レセ疾病傾向(患者一人当たり医療費順)'!$D$10</f>
        <v>くも膜下出血</v>
      </c>
      <c r="G18" s="222" t="s">
        <v>528</v>
      </c>
      <c r="H18" s="81">
        <v>67</v>
      </c>
      <c r="I18" s="82">
        <v>402161520</v>
      </c>
      <c r="J18" s="83">
        <v>8486960</v>
      </c>
      <c r="K18" s="72">
        <f t="shared" si="0"/>
        <v>410648480</v>
      </c>
      <c r="L18" s="176">
        <f t="shared" si="1"/>
        <v>6129081.7910447763</v>
      </c>
      <c r="M18" s="183">
        <f>IFERROR(H18/$Q$7,"-")</f>
        <v>3.6348051581682752E-4</v>
      </c>
    </row>
    <row r="19" spans="1:13" ht="28.9" customHeight="1" thickBot="1">
      <c r="A19" s="6"/>
      <c r="B19" s="394"/>
      <c r="C19" s="397"/>
      <c r="D19" s="400"/>
      <c r="E19" s="84" t="str">
        <f>'高額レセ疾病傾向(患者一人当たり医療費順)'!$C$11</f>
        <v>1402</v>
      </c>
      <c r="F19" s="223" t="str">
        <f>'高額レセ疾病傾向(患者一人当たり医療費順)'!$D$11</f>
        <v>腎不全</v>
      </c>
      <c r="G19" s="223" t="s">
        <v>529</v>
      </c>
      <c r="H19" s="85">
        <v>877</v>
      </c>
      <c r="I19" s="86">
        <v>2586499020</v>
      </c>
      <c r="J19" s="87">
        <v>2719260280</v>
      </c>
      <c r="K19" s="73">
        <f t="shared" si="0"/>
        <v>5305759300</v>
      </c>
      <c r="L19" s="177">
        <f t="shared" si="1"/>
        <v>6049896.5792474346</v>
      </c>
      <c r="M19" s="184">
        <f>IFERROR(H19/$Q$7,"-")</f>
        <v>4.7577971995725037E-3</v>
      </c>
    </row>
    <row r="20" spans="1:13" ht="28.9" customHeight="1">
      <c r="A20" s="6"/>
      <c r="B20" s="392">
        <v>4</v>
      </c>
      <c r="C20" s="395" t="s">
        <v>140</v>
      </c>
      <c r="D20" s="398">
        <f>Q8</f>
        <v>130081</v>
      </c>
      <c r="E20" s="88" t="str">
        <f>'高額レセ疾病傾向(患者一人当たり医療費順)'!$C$7</f>
        <v>0506</v>
      </c>
      <c r="F20" s="221" t="str">
        <f>'高額レセ疾病傾向(患者一人当たり医療費順)'!$D$7</f>
        <v>知的障害＜精神遅滞＞</v>
      </c>
      <c r="G20" s="221" t="s">
        <v>201</v>
      </c>
      <c r="H20" s="137">
        <v>1</v>
      </c>
      <c r="I20" s="138">
        <v>7092830</v>
      </c>
      <c r="J20" s="139">
        <v>0</v>
      </c>
      <c r="K20" s="137">
        <f t="shared" si="0"/>
        <v>7092830</v>
      </c>
      <c r="L20" s="175">
        <f>IFERROR(K20/H20,"-")</f>
        <v>7092830</v>
      </c>
      <c r="M20" s="182">
        <f>IFERROR(H20/$Q$8,"-")</f>
        <v>7.6875177773848605E-6</v>
      </c>
    </row>
    <row r="21" spans="1:13" ht="28.9" customHeight="1">
      <c r="A21" s="6"/>
      <c r="B21" s="393"/>
      <c r="C21" s="396"/>
      <c r="D21" s="399"/>
      <c r="E21" s="80" t="str">
        <f>'高額レセ疾病傾向(患者一人当たり医療費順)'!$C$8</f>
        <v>0209</v>
      </c>
      <c r="F21" s="222" t="str">
        <f>'高額レセ疾病傾向(患者一人当たり医療費順)'!$D$8</f>
        <v>白血病</v>
      </c>
      <c r="G21" s="222" t="s">
        <v>530</v>
      </c>
      <c r="H21" s="81">
        <v>53</v>
      </c>
      <c r="I21" s="82">
        <v>221742620</v>
      </c>
      <c r="J21" s="83">
        <v>94916500</v>
      </c>
      <c r="K21" s="81">
        <f t="shared" si="0"/>
        <v>316659120</v>
      </c>
      <c r="L21" s="176">
        <f>IFERROR(K21/H21,"-")</f>
        <v>5974700.3773584906</v>
      </c>
      <c r="M21" s="183">
        <f>IFERROR(H21/$Q$8,"-")</f>
        <v>4.0743844220139761E-4</v>
      </c>
    </row>
    <row r="22" spans="1:13" ht="28.9" customHeight="1">
      <c r="A22" s="6"/>
      <c r="B22" s="393"/>
      <c r="C22" s="396"/>
      <c r="D22" s="399"/>
      <c r="E22" s="80" t="str">
        <f>'高額レセ疾病傾向(患者一人当たり医療費順)'!$C$9</f>
        <v>0802</v>
      </c>
      <c r="F22" s="222" t="str">
        <f>'高額レセ疾病傾向(患者一人当たり医療費順)'!$D$9</f>
        <v>その他の外耳疾患</v>
      </c>
      <c r="G22" s="222" t="s">
        <v>521</v>
      </c>
      <c r="H22" s="81" t="s">
        <v>521</v>
      </c>
      <c r="I22" s="82" t="s">
        <v>521</v>
      </c>
      <c r="J22" s="83" t="s">
        <v>521</v>
      </c>
      <c r="K22" s="72" t="str">
        <f t="shared" si="0"/>
        <v>-</v>
      </c>
      <c r="L22" s="176" t="str">
        <f>IFERROR(K22/H22,"-")</f>
        <v>-</v>
      </c>
      <c r="M22" s="183" t="str">
        <f>IFERROR(H22/$Q$8,"-")</f>
        <v>-</v>
      </c>
    </row>
    <row r="23" spans="1:13" ht="28.9" customHeight="1">
      <c r="A23" s="6"/>
      <c r="B23" s="393"/>
      <c r="C23" s="396"/>
      <c r="D23" s="399"/>
      <c r="E23" s="80" t="str">
        <f>'高額レセ疾病傾向(患者一人当たり医療費順)'!$C$10</f>
        <v>0904</v>
      </c>
      <c r="F23" s="222" t="str">
        <f>'高額レセ疾病傾向(患者一人当たり医療費順)'!$D$10</f>
        <v>くも膜下出血</v>
      </c>
      <c r="G23" s="222" t="s">
        <v>531</v>
      </c>
      <c r="H23" s="81">
        <v>32</v>
      </c>
      <c r="I23" s="82">
        <v>200565720</v>
      </c>
      <c r="J23" s="83">
        <v>6547020</v>
      </c>
      <c r="K23" s="72">
        <f t="shared" si="0"/>
        <v>207112740</v>
      </c>
      <c r="L23" s="176">
        <f>IFERROR(K23/H23,"-")</f>
        <v>6472273.125</v>
      </c>
      <c r="M23" s="183">
        <f>IFERROR(H23/$Q$8,"-")</f>
        <v>2.4600056887631554E-4</v>
      </c>
    </row>
    <row r="24" spans="1:13" ht="28.9" customHeight="1" thickBot="1">
      <c r="A24" s="6"/>
      <c r="B24" s="394"/>
      <c r="C24" s="397"/>
      <c r="D24" s="400"/>
      <c r="E24" s="84" t="str">
        <f>'高額レセ疾病傾向(患者一人当たり医療費順)'!$C$11</f>
        <v>1402</v>
      </c>
      <c r="F24" s="223" t="str">
        <f>'高額レセ疾病傾向(患者一人当たり医療費順)'!$D$11</f>
        <v>腎不全</v>
      </c>
      <c r="G24" s="223" t="s">
        <v>527</v>
      </c>
      <c r="H24" s="85">
        <v>622</v>
      </c>
      <c r="I24" s="86">
        <v>1691782960</v>
      </c>
      <c r="J24" s="87">
        <v>1920990190</v>
      </c>
      <c r="K24" s="73">
        <f t="shared" si="0"/>
        <v>3612773150</v>
      </c>
      <c r="L24" s="177">
        <f t="shared" si="1"/>
        <v>5808316.9614147907</v>
      </c>
      <c r="M24" s="184">
        <f>IFERROR(H24/$Q$8,"-")</f>
        <v>4.7816360575333831E-3</v>
      </c>
    </row>
    <row r="25" spans="1:13" ht="28.9" customHeight="1">
      <c r="A25" s="6"/>
      <c r="B25" s="392">
        <v>5</v>
      </c>
      <c r="C25" s="395" t="s">
        <v>141</v>
      </c>
      <c r="D25" s="398">
        <f>Q9</f>
        <v>105572</v>
      </c>
      <c r="E25" s="88" t="str">
        <f>'高額レセ疾病傾向(患者一人当たり医療費順)'!$C$7</f>
        <v>0506</v>
      </c>
      <c r="F25" s="221" t="str">
        <f>'高額レセ疾病傾向(患者一人当たり医療費順)'!$D$7</f>
        <v>知的障害＜精神遅滞＞</v>
      </c>
      <c r="G25" s="221" t="s">
        <v>521</v>
      </c>
      <c r="H25" s="137" t="s">
        <v>521</v>
      </c>
      <c r="I25" s="138" t="s">
        <v>521</v>
      </c>
      <c r="J25" s="139" t="s">
        <v>521</v>
      </c>
      <c r="K25" s="137" t="str">
        <f t="shared" si="0"/>
        <v>-</v>
      </c>
      <c r="L25" s="175" t="str">
        <f t="shared" si="1"/>
        <v>-</v>
      </c>
      <c r="M25" s="182" t="str">
        <f>IFERROR(H25/$Q$9,"-")</f>
        <v>-</v>
      </c>
    </row>
    <row r="26" spans="1:13" ht="28.9" customHeight="1">
      <c r="A26" s="6"/>
      <c r="B26" s="393"/>
      <c r="C26" s="396"/>
      <c r="D26" s="399"/>
      <c r="E26" s="80" t="str">
        <f>'高額レセ疾病傾向(患者一人当たり医療費順)'!$C$8</f>
        <v>0209</v>
      </c>
      <c r="F26" s="222" t="str">
        <f>'高額レセ疾病傾向(患者一人当たり医療費順)'!$D$8</f>
        <v>白血病</v>
      </c>
      <c r="G26" s="222" t="s">
        <v>522</v>
      </c>
      <c r="H26" s="81">
        <v>68</v>
      </c>
      <c r="I26" s="82">
        <v>252403670</v>
      </c>
      <c r="J26" s="83">
        <v>167081880</v>
      </c>
      <c r="K26" s="72">
        <f t="shared" si="0"/>
        <v>419485550</v>
      </c>
      <c r="L26" s="176">
        <f t="shared" si="1"/>
        <v>6168905.1470588231</v>
      </c>
      <c r="M26" s="183">
        <f>IFERROR(H26/$Q$9,"-")</f>
        <v>6.4411018072973894E-4</v>
      </c>
    </row>
    <row r="27" spans="1:13" ht="28.9" customHeight="1">
      <c r="A27" s="6"/>
      <c r="B27" s="393"/>
      <c r="C27" s="396"/>
      <c r="D27" s="399"/>
      <c r="E27" s="80" t="str">
        <f>'高額レセ疾病傾向(患者一人当たり医療費順)'!$C$9</f>
        <v>0802</v>
      </c>
      <c r="F27" s="222" t="str">
        <f>'高額レセ疾病傾向(患者一人当たり医療費順)'!$D$9</f>
        <v>その他の外耳疾患</v>
      </c>
      <c r="G27" s="222" t="s">
        <v>521</v>
      </c>
      <c r="H27" s="81" t="s">
        <v>521</v>
      </c>
      <c r="I27" s="82" t="s">
        <v>521</v>
      </c>
      <c r="J27" s="83" t="s">
        <v>521</v>
      </c>
      <c r="K27" s="72" t="str">
        <f t="shared" si="0"/>
        <v>-</v>
      </c>
      <c r="L27" s="176" t="str">
        <f t="shared" si="1"/>
        <v>-</v>
      </c>
      <c r="M27" s="183" t="str">
        <f>IFERROR(H27/$Q$9,"-")</f>
        <v>-</v>
      </c>
    </row>
    <row r="28" spans="1:13" ht="28.9" customHeight="1">
      <c r="A28" s="6"/>
      <c r="B28" s="393"/>
      <c r="C28" s="396"/>
      <c r="D28" s="399"/>
      <c r="E28" s="80" t="str">
        <f>'高額レセ疾病傾向(患者一人当たり医療費順)'!$C$10</f>
        <v>0904</v>
      </c>
      <c r="F28" s="222" t="str">
        <f>'高額レセ疾病傾向(患者一人当たり医療費順)'!$D$10</f>
        <v>くも膜下出血</v>
      </c>
      <c r="G28" s="222" t="s">
        <v>526</v>
      </c>
      <c r="H28" s="81">
        <v>36</v>
      </c>
      <c r="I28" s="82">
        <v>201360370</v>
      </c>
      <c r="J28" s="83">
        <v>5657080</v>
      </c>
      <c r="K28" s="72">
        <f t="shared" si="0"/>
        <v>207017450</v>
      </c>
      <c r="L28" s="176">
        <f t="shared" si="1"/>
        <v>5750484.722222222</v>
      </c>
      <c r="M28" s="183">
        <f>IFERROR(H28/$Q$9,"-")</f>
        <v>3.4099950744515592E-4</v>
      </c>
    </row>
    <row r="29" spans="1:13" ht="28.9" customHeight="1" thickBot="1">
      <c r="A29" s="6"/>
      <c r="B29" s="394"/>
      <c r="C29" s="397"/>
      <c r="D29" s="400"/>
      <c r="E29" s="84" t="str">
        <f>'高額レセ疾病傾向(患者一人当たり医療費順)'!$C$11</f>
        <v>1402</v>
      </c>
      <c r="F29" s="223" t="str">
        <f>'高額レセ疾病傾向(患者一人当たり医療費順)'!$D$11</f>
        <v>腎不全</v>
      </c>
      <c r="G29" s="223" t="s">
        <v>529</v>
      </c>
      <c r="H29" s="85">
        <v>485</v>
      </c>
      <c r="I29" s="86">
        <v>1481819870</v>
      </c>
      <c r="J29" s="87">
        <v>1515366130</v>
      </c>
      <c r="K29" s="73">
        <f t="shared" si="0"/>
        <v>2997186000</v>
      </c>
      <c r="L29" s="177">
        <f t="shared" si="1"/>
        <v>6179764.948453608</v>
      </c>
      <c r="M29" s="184">
        <f>IFERROR(H29/$Q$9,"-")</f>
        <v>4.5940211419694616E-3</v>
      </c>
    </row>
    <row r="30" spans="1:13" ht="28.9" customHeight="1">
      <c r="A30" s="6"/>
      <c r="B30" s="392">
        <v>6</v>
      </c>
      <c r="C30" s="395" t="s">
        <v>142</v>
      </c>
      <c r="D30" s="398">
        <f>Q10</f>
        <v>132591</v>
      </c>
      <c r="E30" s="88" t="str">
        <f>'高額レセ疾病傾向(患者一人当たり医療費順)'!$C$7</f>
        <v>0506</v>
      </c>
      <c r="F30" s="221" t="str">
        <f>'高額レセ疾病傾向(患者一人当たり医療費順)'!$D$7</f>
        <v>知的障害＜精神遅滞＞</v>
      </c>
      <c r="G30" s="221" t="s">
        <v>521</v>
      </c>
      <c r="H30" s="137" t="s">
        <v>521</v>
      </c>
      <c r="I30" s="138" t="s">
        <v>521</v>
      </c>
      <c r="J30" s="139" t="s">
        <v>521</v>
      </c>
      <c r="K30" s="137" t="str">
        <f t="shared" si="0"/>
        <v>-</v>
      </c>
      <c r="L30" s="175" t="str">
        <f t="shared" si="1"/>
        <v>-</v>
      </c>
      <c r="M30" s="182" t="str">
        <f>IFERROR(H30/$Q$10,"-")</f>
        <v>-</v>
      </c>
    </row>
    <row r="31" spans="1:13" ht="28.9" customHeight="1">
      <c r="A31" s="6"/>
      <c r="B31" s="393"/>
      <c r="C31" s="396"/>
      <c r="D31" s="399"/>
      <c r="E31" s="80" t="str">
        <f>'高額レセ疾病傾向(患者一人当たり医療費順)'!$C$8</f>
        <v>0209</v>
      </c>
      <c r="F31" s="222" t="str">
        <f>'高額レセ疾病傾向(患者一人当たり医療費順)'!$D$8</f>
        <v>白血病</v>
      </c>
      <c r="G31" s="222" t="s">
        <v>532</v>
      </c>
      <c r="H31" s="81">
        <v>47</v>
      </c>
      <c r="I31" s="82">
        <v>135847210</v>
      </c>
      <c r="J31" s="83">
        <v>143191520</v>
      </c>
      <c r="K31" s="81">
        <f t="shared" si="0"/>
        <v>279038730</v>
      </c>
      <c r="L31" s="176">
        <f t="shared" si="1"/>
        <v>5936994.2553191492</v>
      </c>
      <c r="M31" s="183">
        <f>IFERROR(H31/$Q$10,"-")</f>
        <v>3.5447353138599153E-4</v>
      </c>
    </row>
    <row r="32" spans="1:13" ht="28.9" customHeight="1">
      <c r="A32" s="6"/>
      <c r="B32" s="393"/>
      <c r="C32" s="396"/>
      <c r="D32" s="399"/>
      <c r="E32" s="80" t="str">
        <f>'高額レセ疾病傾向(患者一人当たり医療費順)'!$C$9</f>
        <v>0802</v>
      </c>
      <c r="F32" s="222" t="str">
        <f>'高額レセ疾病傾向(患者一人当たり医療費順)'!$D$9</f>
        <v>その他の外耳疾患</v>
      </c>
      <c r="G32" s="222" t="s">
        <v>521</v>
      </c>
      <c r="H32" s="81" t="s">
        <v>521</v>
      </c>
      <c r="I32" s="82" t="s">
        <v>521</v>
      </c>
      <c r="J32" s="83" t="s">
        <v>521</v>
      </c>
      <c r="K32" s="72" t="str">
        <f t="shared" si="0"/>
        <v>-</v>
      </c>
      <c r="L32" s="176" t="str">
        <f t="shared" si="1"/>
        <v>-</v>
      </c>
      <c r="M32" s="183" t="str">
        <f>IFERROR(H32/$Q$10,"-")</f>
        <v>-</v>
      </c>
    </row>
    <row r="33" spans="1:13" ht="28.9" customHeight="1">
      <c r="A33" s="6"/>
      <c r="B33" s="393"/>
      <c r="C33" s="396"/>
      <c r="D33" s="399"/>
      <c r="E33" s="80" t="str">
        <f>'高額レセ疾病傾向(患者一人当たり医療費順)'!$C$10</f>
        <v>0904</v>
      </c>
      <c r="F33" s="222" t="str">
        <f>'高額レセ疾病傾向(患者一人当たり医療費順)'!$D$10</f>
        <v>くも膜下出血</v>
      </c>
      <c r="G33" s="222" t="s">
        <v>533</v>
      </c>
      <c r="H33" s="81">
        <v>50</v>
      </c>
      <c r="I33" s="82">
        <v>247899180</v>
      </c>
      <c r="J33" s="83">
        <v>7442330</v>
      </c>
      <c r="K33" s="72">
        <f t="shared" si="0"/>
        <v>255341510</v>
      </c>
      <c r="L33" s="176">
        <f t="shared" si="1"/>
        <v>5106830.2</v>
      </c>
      <c r="M33" s="183">
        <f>IFERROR(H33/$Q$10,"-")</f>
        <v>3.7709950147445906E-4</v>
      </c>
    </row>
    <row r="34" spans="1:13" ht="28.9" customHeight="1" thickBot="1">
      <c r="A34" s="6"/>
      <c r="B34" s="394"/>
      <c r="C34" s="397"/>
      <c r="D34" s="400"/>
      <c r="E34" s="84" t="str">
        <f>'高額レセ疾病傾向(患者一人当たり医療費順)'!$C$11</f>
        <v>1402</v>
      </c>
      <c r="F34" s="223" t="str">
        <f>'高額レセ疾病傾向(患者一人当たり医療費順)'!$D$11</f>
        <v>腎不全</v>
      </c>
      <c r="G34" s="223" t="s">
        <v>527</v>
      </c>
      <c r="H34" s="85">
        <v>692</v>
      </c>
      <c r="I34" s="86">
        <v>2105237650</v>
      </c>
      <c r="J34" s="87">
        <v>2077626560</v>
      </c>
      <c r="K34" s="73">
        <f t="shared" si="0"/>
        <v>4182864210</v>
      </c>
      <c r="L34" s="177">
        <f t="shared" si="1"/>
        <v>6044601.4595375722</v>
      </c>
      <c r="M34" s="184">
        <f>IFERROR(H34/$Q$10,"-")</f>
        <v>5.219057100406513E-3</v>
      </c>
    </row>
    <row r="35" spans="1:13" ht="28.9" customHeight="1">
      <c r="A35" s="6"/>
      <c r="B35" s="392">
        <v>7</v>
      </c>
      <c r="C35" s="395" t="s">
        <v>143</v>
      </c>
      <c r="D35" s="398">
        <f>Q11</f>
        <v>134913</v>
      </c>
      <c r="E35" s="88" t="str">
        <f>'高額レセ疾病傾向(患者一人当たり医療費順)'!$C$7</f>
        <v>0506</v>
      </c>
      <c r="F35" s="221" t="str">
        <f>'高額レセ疾病傾向(患者一人当たり医療費順)'!$D$7</f>
        <v>知的障害＜精神遅滞＞</v>
      </c>
      <c r="G35" s="221" t="s">
        <v>201</v>
      </c>
      <c r="H35" s="137">
        <v>2</v>
      </c>
      <c r="I35" s="138">
        <v>14030310</v>
      </c>
      <c r="J35" s="139">
        <v>0</v>
      </c>
      <c r="K35" s="137">
        <f t="shared" si="0"/>
        <v>14030310</v>
      </c>
      <c r="L35" s="175">
        <f t="shared" si="1"/>
        <v>7015155</v>
      </c>
      <c r="M35" s="182">
        <f>IFERROR(H35/$Q$11,"-")</f>
        <v>1.4824368296605962E-5</v>
      </c>
    </row>
    <row r="36" spans="1:13" ht="28.9" customHeight="1">
      <c r="A36" s="6"/>
      <c r="B36" s="393"/>
      <c r="C36" s="396"/>
      <c r="D36" s="399"/>
      <c r="E36" s="80" t="str">
        <f>'高額レセ疾病傾向(患者一人当たり医療費順)'!$C$8</f>
        <v>0209</v>
      </c>
      <c r="F36" s="222" t="str">
        <f>'高額レセ疾病傾向(患者一人当たり医療費順)'!$D$8</f>
        <v>白血病</v>
      </c>
      <c r="G36" s="222" t="s">
        <v>522</v>
      </c>
      <c r="H36" s="81">
        <v>67</v>
      </c>
      <c r="I36" s="82">
        <v>255016710</v>
      </c>
      <c r="J36" s="83">
        <v>190832640</v>
      </c>
      <c r="K36" s="72">
        <f t="shared" si="0"/>
        <v>445849350</v>
      </c>
      <c r="L36" s="176">
        <f t="shared" si="1"/>
        <v>6654467.9104477614</v>
      </c>
      <c r="M36" s="183">
        <f>IFERROR(H36/$Q$11,"-")</f>
        <v>4.9661633793629967E-4</v>
      </c>
    </row>
    <row r="37" spans="1:13" ht="28.9" customHeight="1">
      <c r="A37" s="6"/>
      <c r="B37" s="393"/>
      <c r="C37" s="396"/>
      <c r="D37" s="399"/>
      <c r="E37" s="80" t="str">
        <f>'高額レセ疾病傾向(患者一人当たり医療費順)'!$C$9</f>
        <v>0802</v>
      </c>
      <c r="F37" s="222" t="str">
        <f>'高額レセ疾病傾向(患者一人当たり医療費順)'!$D$9</f>
        <v>その他の外耳疾患</v>
      </c>
      <c r="G37" s="222" t="s">
        <v>521</v>
      </c>
      <c r="H37" s="81" t="s">
        <v>521</v>
      </c>
      <c r="I37" s="82" t="s">
        <v>521</v>
      </c>
      <c r="J37" s="83" t="s">
        <v>521</v>
      </c>
      <c r="K37" s="72" t="str">
        <f t="shared" si="0"/>
        <v>-</v>
      </c>
      <c r="L37" s="176" t="str">
        <f t="shared" si="1"/>
        <v>-</v>
      </c>
      <c r="M37" s="183" t="str">
        <f>IFERROR(H37/$Q$11,"-")</f>
        <v>-</v>
      </c>
    </row>
    <row r="38" spans="1:13" ht="28.9" customHeight="1">
      <c r="A38" s="6"/>
      <c r="B38" s="393"/>
      <c r="C38" s="396"/>
      <c r="D38" s="399"/>
      <c r="E38" s="80" t="str">
        <f>'高額レセ疾病傾向(患者一人当たり医療費順)'!$C$10</f>
        <v>0904</v>
      </c>
      <c r="F38" s="222" t="str">
        <f>'高額レセ疾病傾向(患者一人当たり医療費順)'!$D$10</f>
        <v>くも膜下出血</v>
      </c>
      <c r="G38" s="222" t="s">
        <v>534</v>
      </c>
      <c r="H38" s="81">
        <v>46</v>
      </c>
      <c r="I38" s="82">
        <v>276799510</v>
      </c>
      <c r="J38" s="83">
        <v>6298250</v>
      </c>
      <c r="K38" s="72">
        <f t="shared" si="0"/>
        <v>283097760</v>
      </c>
      <c r="L38" s="176">
        <f t="shared" si="1"/>
        <v>6154299.1304347822</v>
      </c>
      <c r="M38" s="183">
        <f>IFERROR(H38/$Q$11,"-")</f>
        <v>3.4096047082193712E-4</v>
      </c>
    </row>
    <row r="39" spans="1:13" ht="28.9" customHeight="1" thickBot="1">
      <c r="A39" s="6"/>
      <c r="B39" s="394"/>
      <c r="C39" s="397"/>
      <c r="D39" s="400"/>
      <c r="E39" s="84" t="str">
        <f>'高額レセ疾病傾向(患者一人当たり医療費順)'!$C$11</f>
        <v>1402</v>
      </c>
      <c r="F39" s="223" t="str">
        <f>'高額レセ疾病傾向(患者一人当たり医療費順)'!$D$11</f>
        <v>腎不全</v>
      </c>
      <c r="G39" s="223" t="s">
        <v>527</v>
      </c>
      <c r="H39" s="85">
        <v>738</v>
      </c>
      <c r="I39" s="86">
        <v>2406659390</v>
      </c>
      <c r="J39" s="87">
        <v>1990743200</v>
      </c>
      <c r="K39" s="73">
        <f t="shared" si="0"/>
        <v>4397402590</v>
      </c>
      <c r="L39" s="177">
        <f t="shared" si="1"/>
        <v>5958540.0948509481</v>
      </c>
      <c r="M39" s="184">
        <f>IFERROR(H39/$Q$11,"-")</f>
        <v>5.4701919014475998E-3</v>
      </c>
    </row>
    <row r="40" spans="1:13" ht="28.9" customHeight="1">
      <c r="A40" s="6"/>
      <c r="B40" s="392">
        <v>8</v>
      </c>
      <c r="C40" s="395" t="s">
        <v>144</v>
      </c>
      <c r="D40" s="398">
        <f>Q12</f>
        <v>367590</v>
      </c>
      <c r="E40" s="88" t="str">
        <f>'高額レセ疾病傾向(患者一人当たり医療費順)'!$C$7</f>
        <v>0506</v>
      </c>
      <c r="F40" s="221" t="str">
        <f>'高額レセ疾病傾向(患者一人当たり医療費順)'!$D$7</f>
        <v>知的障害＜精神遅滞＞</v>
      </c>
      <c r="G40" s="221" t="s">
        <v>280</v>
      </c>
      <c r="H40" s="137">
        <v>1</v>
      </c>
      <c r="I40" s="138">
        <v>5772450</v>
      </c>
      <c r="J40" s="139">
        <v>0</v>
      </c>
      <c r="K40" s="71">
        <f t="shared" si="0"/>
        <v>5772450</v>
      </c>
      <c r="L40" s="175">
        <f t="shared" si="1"/>
        <v>5772450</v>
      </c>
      <c r="M40" s="182">
        <f>IFERROR(H40/$Q$12,"-")</f>
        <v>2.7204222095269187E-6</v>
      </c>
    </row>
    <row r="41" spans="1:13" ht="28.9" customHeight="1">
      <c r="A41" s="6"/>
      <c r="B41" s="393"/>
      <c r="C41" s="396"/>
      <c r="D41" s="399"/>
      <c r="E41" s="80" t="str">
        <f>'高額レセ疾病傾向(患者一人当たり医療費順)'!$C$8</f>
        <v>0209</v>
      </c>
      <c r="F41" s="222" t="str">
        <f>'高額レセ疾病傾向(患者一人当たり医療費順)'!$D$8</f>
        <v>白血病</v>
      </c>
      <c r="G41" s="222" t="s">
        <v>522</v>
      </c>
      <c r="H41" s="81">
        <v>176</v>
      </c>
      <c r="I41" s="82">
        <v>685136470</v>
      </c>
      <c r="J41" s="83">
        <v>432112110</v>
      </c>
      <c r="K41" s="72">
        <f t="shared" si="0"/>
        <v>1117248580</v>
      </c>
      <c r="L41" s="176">
        <f t="shared" si="1"/>
        <v>6348003.2954545459</v>
      </c>
      <c r="M41" s="183">
        <f>IFERROR(H41/$Q$12,"-")</f>
        <v>4.7879430887673766E-4</v>
      </c>
    </row>
    <row r="42" spans="1:13" ht="28.9" customHeight="1">
      <c r="A42" s="6"/>
      <c r="B42" s="393"/>
      <c r="C42" s="396"/>
      <c r="D42" s="399"/>
      <c r="E42" s="80" t="str">
        <f>'高額レセ疾病傾向(患者一人当たり医療費順)'!$C$9</f>
        <v>0802</v>
      </c>
      <c r="F42" s="222" t="str">
        <f>'高額レセ疾病傾向(患者一人当たり医療費順)'!$D$9</f>
        <v>その他の外耳疾患</v>
      </c>
      <c r="G42" s="222" t="s">
        <v>535</v>
      </c>
      <c r="H42" s="81">
        <v>1</v>
      </c>
      <c r="I42" s="82">
        <v>6098050</v>
      </c>
      <c r="J42" s="83">
        <v>0</v>
      </c>
      <c r="K42" s="72">
        <f t="shared" si="0"/>
        <v>6098050</v>
      </c>
      <c r="L42" s="176">
        <f t="shared" si="1"/>
        <v>6098050</v>
      </c>
      <c r="M42" s="183">
        <f>IFERROR(H42/$Q$12,"-")</f>
        <v>2.7204222095269187E-6</v>
      </c>
    </row>
    <row r="43" spans="1:13" ht="28.9" customHeight="1">
      <c r="A43" s="6"/>
      <c r="B43" s="393"/>
      <c r="C43" s="396"/>
      <c r="D43" s="399"/>
      <c r="E43" s="80" t="str">
        <f>'高額レセ疾病傾向(患者一人当たり医療費順)'!$C$10</f>
        <v>0904</v>
      </c>
      <c r="F43" s="222" t="str">
        <f>'高額レセ疾病傾向(患者一人当たり医療費順)'!$D$10</f>
        <v>くも膜下出血</v>
      </c>
      <c r="G43" s="222" t="s">
        <v>533</v>
      </c>
      <c r="H43" s="81">
        <v>110</v>
      </c>
      <c r="I43" s="82">
        <v>650823500</v>
      </c>
      <c r="J43" s="83">
        <v>17908480</v>
      </c>
      <c r="K43" s="72">
        <f t="shared" si="0"/>
        <v>668731980</v>
      </c>
      <c r="L43" s="176">
        <f t="shared" si="1"/>
        <v>6079381.6363636367</v>
      </c>
      <c r="M43" s="183">
        <f>IFERROR(H43/$Q$12,"-")</f>
        <v>2.9924644304796103E-4</v>
      </c>
    </row>
    <row r="44" spans="1:13" ht="28.9" customHeight="1" thickBot="1">
      <c r="A44" s="6"/>
      <c r="B44" s="393"/>
      <c r="C44" s="396"/>
      <c r="D44" s="399"/>
      <c r="E44" s="89" t="str">
        <f>'高額レセ疾病傾向(患者一人当たり医療費順)'!$C$11</f>
        <v>1402</v>
      </c>
      <c r="F44" s="224" t="str">
        <f>'高額レセ疾病傾向(患者一人当たり医療費順)'!$D$11</f>
        <v>腎不全</v>
      </c>
      <c r="G44" s="224" t="s">
        <v>529</v>
      </c>
      <c r="H44" s="140">
        <v>1962</v>
      </c>
      <c r="I44" s="141">
        <v>5927690500</v>
      </c>
      <c r="J44" s="142">
        <v>5689592040</v>
      </c>
      <c r="K44" s="74">
        <f t="shared" si="0"/>
        <v>11617282540</v>
      </c>
      <c r="L44" s="178">
        <f t="shared" si="1"/>
        <v>5921142.9867482157</v>
      </c>
      <c r="M44" s="185">
        <f>IFERROR(H44/$Q$12,"-")</f>
        <v>5.3374683750918141E-3</v>
      </c>
    </row>
    <row r="45" spans="1:13" ht="28.9" customHeight="1" thickTop="1">
      <c r="A45" s="6"/>
      <c r="B45" s="383" t="s">
        <v>275</v>
      </c>
      <c r="C45" s="384"/>
      <c r="D45" s="401">
        <f>地区別_患者数!AM14</f>
        <v>1303145</v>
      </c>
      <c r="E45" s="75" t="str">
        <f>'高額レセ疾病傾向(患者一人当たり医療費順)'!$C$7</f>
        <v>0506</v>
      </c>
      <c r="F45" s="225" t="str">
        <f>'高額レセ疾病傾向(患者一人当たり医療費順)'!$D$7</f>
        <v>知的障害＜精神遅滞＞</v>
      </c>
      <c r="G45" s="225" t="str">
        <f>'高額レセ疾病傾向(患者一人当たり医療費順)'!$E$7</f>
        <v>知的障害，最重度知的障害</v>
      </c>
      <c r="H45" s="76">
        <f>'高額レセ疾病傾向(患者一人当たり医療費順)'!$F$7</f>
        <v>4</v>
      </c>
      <c r="I45" s="77">
        <f>'高額レセ疾病傾向(患者一人当たり医療費順)'!$G$7</f>
        <v>26895590</v>
      </c>
      <c r="J45" s="78">
        <f>'高額レセ疾病傾向(患者一人当たり医療費順)'!$H$7</f>
        <v>0</v>
      </c>
      <c r="K45" s="76">
        <f>'高額レセ疾病傾向(患者一人当たり医療費順)'!I7</f>
        <v>26895590</v>
      </c>
      <c r="L45" s="179">
        <f>'高額レセ疾病傾向(患者一人当たり医療費順)'!J7</f>
        <v>6723897.5</v>
      </c>
      <c r="M45" s="186">
        <f>'高額レセ疾病傾向(患者一人当たり医療費順)'!K7</f>
        <v>3.0694972547183928E-6</v>
      </c>
    </row>
    <row r="46" spans="1:13" ht="28.9" customHeight="1">
      <c r="A46" s="6"/>
      <c r="B46" s="385"/>
      <c r="C46" s="386"/>
      <c r="D46" s="399"/>
      <c r="E46" s="80" t="str">
        <f>'高額レセ疾病傾向(患者一人当たり医療費順)'!$C$8</f>
        <v>0209</v>
      </c>
      <c r="F46" s="222" t="str">
        <f>'高額レセ疾病傾向(患者一人当たり医療費順)'!$D$8</f>
        <v>白血病</v>
      </c>
      <c r="G46" s="222" t="str">
        <f>'高額レセ疾病傾向(患者一人当たり医療費順)'!$E$8</f>
        <v>急性骨髄性白血病，慢性骨髄性白血病，慢性リンパ性白血病</v>
      </c>
      <c r="H46" s="81">
        <f>'高額レセ疾病傾向(患者一人当たり医療費順)'!$F$8</f>
        <v>619</v>
      </c>
      <c r="I46" s="82">
        <f>'高額レセ疾病傾向(患者一人当たり医療費順)'!$G$8</f>
        <v>2398683540</v>
      </c>
      <c r="J46" s="83">
        <f>'高額レセ疾病傾向(患者一人当たり医療費順)'!$H$8</f>
        <v>1561258660</v>
      </c>
      <c r="K46" s="81">
        <f>'高額レセ疾病傾向(患者一人当たり医療費順)'!I8</f>
        <v>3959942200</v>
      </c>
      <c r="L46" s="180">
        <f>'高額レセ疾病傾向(患者一人当たり医療費順)'!J8</f>
        <v>6397321.8093699496</v>
      </c>
      <c r="M46" s="187">
        <f>'高額レセ疾病傾向(患者一人当たり医療費順)'!K8</f>
        <v>4.750047001676713E-4</v>
      </c>
    </row>
    <row r="47" spans="1:13" ht="28.9" customHeight="1">
      <c r="A47" s="6"/>
      <c r="B47" s="385"/>
      <c r="C47" s="386"/>
      <c r="D47" s="399"/>
      <c r="E47" s="80" t="str">
        <f>'高額レセ疾病傾向(患者一人当たり医療費順)'!$C$9</f>
        <v>0802</v>
      </c>
      <c r="F47" s="222" t="str">
        <f>'高額レセ疾病傾向(患者一人当たり医療費順)'!$D$9</f>
        <v>その他の外耳疾患</v>
      </c>
      <c r="G47" s="222" t="str">
        <f>'高額レセ疾病傾向(患者一人当たり医療費順)'!$E$9</f>
        <v>耳垢栓塞</v>
      </c>
      <c r="H47" s="81">
        <f>'高額レセ疾病傾向(患者一人当たり医療費順)'!$F$9</f>
        <v>1</v>
      </c>
      <c r="I47" s="82">
        <f>'高額レセ疾病傾向(患者一人当たり医療費順)'!$G$9</f>
        <v>6098050</v>
      </c>
      <c r="J47" s="83">
        <f>'高額レセ疾病傾向(患者一人当たり医療費順)'!$H$9</f>
        <v>0</v>
      </c>
      <c r="K47" s="81">
        <f>'高額レセ疾病傾向(患者一人当たり医療費順)'!I9</f>
        <v>6098050</v>
      </c>
      <c r="L47" s="180">
        <f>'高額レセ疾病傾向(患者一人当たり医療費順)'!J9</f>
        <v>6098050</v>
      </c>
      <c r="M47" s="187">
        <f>'高額レセ疾病傾向(患者一人当たり医療費順)'!K9</f>
        <v>7.6737431367959819E-7</v>
      </c>
    </row>
    <row r="48" spans="1:13" ht="28.9" customHeight="1">
      <c r="A48" s="6"/>
      <c r="B48" s="385"/>
      <c r="C48" s="386"/>
      <c r="D48" s="399"/>
      <c r="E48" s="80" t="str">
        <f>'高額レセ疾病傾向(患者一人当たり医療費順)'!$C$10</f>
        <v>0904</v>
      </c>
      <c r="F48" s="222" t="str">
        <f>'高額レセ疾病傾向(患者一人当たり医療費順)'!$D$10</f>
        <v>くも膜下出血</v>
      </c>
      <c r="G48" s="222" t="str">
        <f>'高額レセ疾病傾向(患者一人当たり医療費順)'!$E$10</f>
        <v>くも膜下出血，くも膜下出血後遺症，中大脳動脈瘤破裂によるくも膜下出血</v>
      </c>
      <c r="H48" s="81">
        <f>'高額レセ疾病傾向(患者一人当たり医療費順)'!$F$10</f>
        <v>440</v>
      </c>
      <c r="I48" s="82">
        <f>'高額レセ疾病傾向(患者一人当たり医療費順)'!$G$10</f>
        <v>2563417950</v>
      </c>
      <c r="J48" s="83">
        <f>'高額レセ疾病傾向(患者一人当たり医療費順)'!$H$10</f>
        <v>73739860</v>
      </c>
      <c r="K48" s="81">
        <f>'高額レセ疾病傾向(患者一人当たり医療費順)'!I10</f>
        <v>2637157810</v>
      </c>
      <c r="L48" s="180">
        <f>'高額レセ疾病傾向(患者一人当たり医療費順)'!J10</f>
        <v>5993540.4772727303</v>
      </c>
      <c r="M48" s="187">
        <f>'高額レセ疾病傾向(患者一人当たり医療費順)'!K10</f>
        <v>3.3764469801902323E-4</v>
      </c>
    </row>
    <row r="49" spans="1:13" ht="28.9" customHeight="1" thickBot="1">
      <c r="A49" s="6"/>
      <c r="B49" s="387"/>
      <c r="C49" s="388"/>
      <c r="D49" s="400"/>
      <c r="E49" s="84" t="str">
        <f>'高額レセ疾病傾向(患者一人当たり医療費順)'!$C$11</f>
        <v>1402</v>
      </c>
      <c r="F49" s="223" t="str">
        <f>'高額レセ疾病傾向(患者一人当たり医療費順)'!$D$11</f>
        <v>腎不全</v>
      </c>
      <c r="G49" s="223" t="str">
        <f>'高額レセ疾病傾向(患者一人当たり医療費順)'!$E$11</f>
        <v>慢性腎不全，末期腎不全，腎性貧血</v>
      </c>
      <c r="H49" s="85">
        <f>'高額レセ疾病傾向(患者一人当たり医療費順)'!$F$11</f>
        <v>6492</v>
      </c>
      <c r="I49" s="86">
        <f>'高額レセ疾病傾向(患者一人当たり医療費順)'!$G$11</f>
        <v>19240018950</v>
      </c>
      <c r="J49" s="87">
        <f>'高額レセ疾病傾向(患者一人当たり医療費順)'!$H$11</f>
        <v>19178867630</v>
      </c>
      <c r="K49" s="85">
        <f>'高額レセ疾病傾向(患者一人当たり医療費順)'!I11</f>
        <v>38418886580</v>
      </c>
      <c r="L49" s="181">
        <f>'高額レセ疾病傾向(患者一人当たり医療費順)'!J11</f>
        <v>5917881.4818237796</v>
      </c>
      <c r="M49" s="188">
        <f>'高額レセ疾病傾向(患者一人当たり医療費順)'!K11</f>
        <v>4.9817940444079516E-3</v>
      </c>
    </row>
    <row r="50" spans="1:13" ht="13.5" customHeight="1">
      <c r="A50" s="6"/>
      <c r="B50" s="23" t="s">
        <v>481</v>
      </c>
      <c r="D50" s="23"/>
      <c r="E50" s="65"/>
      <c r="F50" s="65"/>
      <c r="G50" s="65"/>
      <c r="H50" s="65"/>
      <c r="I50" s="65"/>
      <c r="J50" s="6"/>
      <c r="K50" s="6"/>
      <c r="L50" s="6"/>
    </row>
    <row r="51" spans="1:13" ht="13.5" customHeight="1">
      <c r="A51" s="6"/>
      <c r="B51" s="54" t="s">
        <v>221</v>
      </c>
      <c r="D51" s="54"/>
      <c r="E51" s="6"/>
      <c r="F51" s="6"/>
      <c r="G51" s="6"/>
      <c r="H51" s="6"/>
      <c r="I51" s="6"/>
      <c r="J51" s="6"/>
      <c r="K51" s="6"/>
      <c r="L51" s="6"/>
    </row>
    <row r="52" spans="1:13" ht="13.5" customHeight="1">
      <c r="A52" s="6"/>
      <c r="B52" s="70" t="s">
        <v>134</v>
      </c>
      <c r="D52" s="70"/>
      <c r="E52" s="6"/>
      <c r="F52" s="6"/>
      <c r="G52" s="26"/>
      <c r="H52" s="6"/>
      <c r="I52" s="6"/>
      <c r="J52" s="6"/>
      <c r="K52" s="6"/>
      <c r="L52" s="6"/>
    </row>
    <row r="53" spans="1:13" ht="13.5" customHeight="1">
      <c r="A53" s="6"/>
      <c r="B53" s="70" t="s">
        <v>238</v>
      </c>
      <c r="D53" s="70"/>
      <c r="E53" s="6"/>
      <c r="F53" s="6"/>
      <c r="G53" s="26"/>
      <c r="H53" s="6"/>
      <c r="I53" s="6"/>
      <c r="J53" s="6"/>
      <c r="K53" s="6"/>
      <c r="L53" s="6"/>
    </row>
    <row r="54" spans="1:13" ht="13.5" customHeight="1">
      <c r="A54" s="6"/>
      <c r="B54" s="70" t="s">
        <v>269</v>
      </c>
      <c r="D54" s="70"/>
      <c r="E54" s="6"/>
      <c r="F54" s="6"/>
      <c r="G54" s="26"/>
      <c r="H54" s="6"/>
      <c r="I54" s="6"/>
      <c r="J54" s="6"/>
      <c r="K54" s="6"/>
      <c r="L54" s="6"/>
    </row>
    <row r="55" spans="1:13" ht="13.5" customHeight="1">
      <c r="A55" s="6"/>
      <c r="B55" s="70" t="s">
        <v>135</v>
      </c>
      <c r="D55" s="70"/>
      <c r="E55" s="6"/>
      <c r="F55" s="6"/>
      <c r="G55" s="26"/>
      <c r="H55" s="6"/>
      <c r="I55" s="6"/>
      <c r="J55" s="6"/>
      <c r="K55" s="6"/>
      <c r="L55" s="6"/>
    </row>
  </sheetData>
  <mergeCells count="35">
    <mergeCell ref="D30:D34"/>
    <mergeCell ref="D35:D39"/>
    <mergeCell ref="D40:D44"/>
    <mergeCell ref="D45:D49"/>
    <mergeCell ref="M3:M4"/>
    <mergeCell ref="D5:D9"/>
    <mergeCell ref="D10:D14"/>
    <mergeCell ref="D15:D19"/>
    <mergeCell ref="D20:D24"/>
    <mergeCell ref="D25:D29"/>
    <mergeCell ref="L3:L4"/>
    <mergeCell ref="I3:K3"/>
    <mergeCell ref="C40:C44"/>
    <mergeCell ref="C5:C9"/>
    <mergeCell ref="C10:C14"/>
    <mergeCell ref="C15:C19"/>
    <mergeCell ref="C20:C24"/>
    <mergeCell ref="C25:C29"/>
    <mergeCell ref="C30:C34"/>
    <mergeCell ref="B45:C49"/>
    <mergeCell ref="C3:C4"/>
    <mergeCell ref="E3:F4"/>
    <mergeCell ref="G3:G4"/>
    <mergeCell ref="H3:H4"/>
    <mergeCell ref="D3:D4"/>
    <mergeCell ref="B30:B34"/>
    <mergeCell ref="B35:B39"/>
    <mergeCell ref="B40:B44"/>
    <mergeCell ref="B3:B4"/>
    <mergeCell ref="B5:B9"/>
    <mergeCell ref="B10:B14"/>
    <mergeCell ref="B15:B19"/>
    <mergeCell ref="B20:B24"/>
    <mergeCell ref="B25:B29"/>
    <mergeCell ref="C35:C39"/>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 manualBreakCount="1">
    <brk id="34" max="11" man="1"/>
  </rowBreaks>
  <ignoredErrors>
    <ignoredError sqref="K6 K8:K9 K11 K13:K14 K16 K18:K21 K23:K24 K26 K28:K29 K31 K33:K36 K38:K44"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Q385"/>
  <sheetViews>
    <sheetView showGridLines="0" zoomScaleNormal="100" zoomScaleSheetLayoutView="100" workbookViewId="0"/>
  </sheetViews>
  <sheetFormatPr defaultColWidth="9" defaultRowHeight="13.5"/>
  <cols>
    <col min="1" max="1" width="4.625" style="6" customWidth="1"/>
    <col min="2" max="2" width="3.375" style="6" customWidth="1"/>
    <col min="3" max="3" width="11.625" style="6" customWidth="1"/>
    <col min="4" max="4" width="9.75" style="6" customWidth="1"/>
    <col min="5" max="5" width="6" style="6" customWidth="1"/>
    <col min="6" max="6" width="18.625" style="6" customWidth="1"/>
    <col min="7" max="7" width="37.375" style="6" customWidth="1"/>
    <col min="8" max="8" width="8.25" style="6" customWidth="1"/>
    <col min="9" max="12" width="9.75" style="6" customWidth="1"/>
    <col min="13" max="13" width="10.25" style="6" customWidth="1"/>
    <col min="14" max="15" width="9" style="6"/>
    <col min="16" max="17" width="15.625" style="6" customWidth="1"/>
    <col min="18" max="16384" width="9" style="6"/>
  </cols>
  <sheetData>
    <row r="1" spans="1:17" ht="16.5" customHeight="1">
      <c r="B1" s="99" t="s">
        <v>494</v>
      </c>
      <c r="C1" s="100"/>
      <c r="D1" s="100"/>
      <c r="E1" s="101"/>
      <c r="F1" s="101"/>
      <c r="G1" s="101"/>
      <c r="H1" s="101"/>
      <c r="I1" s="101"/>
      <c r="J1" s="101"/>
      <c r="K1" s="101"/>
      <c r="L1" s="8"/>
    </row>
    <row r="2" spans="1:17" ht="16.5" customHeight="1">
      <c r="B2" s="8" t="s">
        <v>495</v>
      </c>
      <c r="C2" s="8"/>
      <c r="D2" s="8"/>
      <c r="E2" s="8"/>
      <c r="F2" s="8"/>
      <c r="G2" s="8"/>
      <c r="H2" s="8"/>
      <c r="I2" s="8"/>
      <c r="J2" s="8"/>
      <c r="K2" s="8"/>
      <c r="L2" s="8"/>
    </row>
    <row r="3" spans="1:17" ht="25.5" customHeight="1">
      <c r="A3" s="8"/>
      <c r="B3" s="389"/>
      <c r="C3" s="376" t="s">
        <v>132</v>
      </c>
      <c r="D3" s="390" t="s">
        <v>259</v>
      </c>
      <c r="E3" s="374" t="s">
        <v>108</v>
      </c>
      <c r="F3" s="374"/>
      <c r="G3" s="379" t="s">
        <v>266</v>
      </c>
      <c r="H3" s="379" t="s">
        <v>267</v>
      </c>
      <c r="I3" s="379" t="s">
        <v>265</v>
      </c>
      <c r="J3" s="374"/>
      <c r="K3" s="374"/>
      <c r="L3" s="379" t="s">
        <v>268</v>
      </c>
      <c r="M3" s="370" t="s">
        <v>1133</v>
      </c>
      <c r="P3" s="48" t="s">
        <v>248</v>
      </c>
    </row>
    <row r="4" spans="1:17" ht="25.5" customHeight="1" thickBot="1">
      <c r="A4" s="8"/>
      <c r="B4" s="404"/>
      <c r="C4" s="407"/>
      <c r="D4" s="408"/>
      <c r="E4" s="389"/>
      <c r="F4" s="389"/>
      <c r="G4" s="389"/>
      <c r="H4" s="389"/>
      <c r="I4" s="106" t="s">
        <v>105</v>
      </c>
      <c r="J4" s="107" t="s">
        <v>106</v>
      </c>
      <c r="K4" s="108" t="s">
        <v>107</v>
      </c>
      <c r="L4" s="406"/>
      <c r="M4" s="409"/>
      <c r="P4" s="69" t="s">
        <v>132</v>
      </c>
      <c r="Q4" s="174" t="s">
        <v>258</v>
      </c>
    </row>
    <row r="5" spans="1:17" ht="28.9" customHeight="1">
      <c r="B5" s="392">
        <v>1</v>
      </c>
      <c r="C5" s="405" t="s">
        <v>58</v>
      </c>
      <c r="D5" s="398">
        <f>Q5</f>
        <v>367590</v>
      </c>
      <c r="E5" s="88" t="str">
        <f>'高額レセ疾病傾向(患者一人当たり医療費順)'!$C$7</f>
        <v>0506</v>
      </c>
      <c r="F5" s="221" t="str">
        <f>'高額レセ疾病傾向(患者一人当たり医療費順)'!$D$7</f>
        <v>知的障害＜精神遅滞＞</v>
      </c>
      <c r="G5" s="221" t="s">
        <v>280</v>
      </c>
      <c r="H5" s="137">
        <v>1</v>
      </c>
      <c r="I5" s="138">
        <v>5772450</v>
      </c>
      <c r="J5" s="139">
        <v>0</v>
      </c>
      <c r="K5" s="71">
        <f>IF(SUM(I5:J5)=0,"-",SUM(I5:J5))</f>
        <v>5772450</v>
      </c>
      <c r="L5" s="175">
        <f t="shared" ref="L5:L36" si="0">IFERROR(K5/H5,"-")</f>
        <v>5772450</v>
      </c>
      <c r="M5" s="182">
        <f>IFERROR(H5/$Q$5,"-")</f>
        <v>2.7204222095269187E-6</v>
      </c>
      <c r="P5" s="49" t="s">
        <v>262</v>
      </c>
      <c r="Q5" s="208">
        <f>市区町村別_患者数!AM6</f>
        <v>367590</v>
      </c>
    </row>
    <row r="6" spans="1:17" ht="28.9" customHeight="1">
      <c r="B6" s="393"/>
      <c r="C6" s="386"/>
      <c r="D6" s="403"/>
      <c r="E6" s="80" t="str">
        <f>'高額レセ疾病傾向(患者一人当たり医療費順)'!$C$8</f>
        <v>0209</v>
      </c>
      <c r="F6" s="222" t="str">
        <f>'高額レセ疾病傾向(患者一人当たり医療費順)'!$D$8</f>
        <v>白血病</v>
      </c>
      <c r="G6" s="222" t="s">
        <v>522</v>
      </c>
      <c r="H6" s="81">
        <v>176</v>
      </c>
      <c r="I6" s="82">
        <v>685136470</v>
      </c>
      <c r="J6" s="83">
        <v>432112110</v>
      </c>
      <c r="K6" s="72">
        <f t="shared" ref="K6:K69" si="1">IF(SUM(I6:J6)=0,"-",SUM(I6:J6))</f>
        <v>1117248580</v>
      </c>
      <c r="L6" s="176">
        <f t="shared" si="0"/>
        <v>6348003.2954545459</v>
      </c>
      <c r="M6" s="183">
        <f>IFERROR(H6/$Q$5,"-")</f>
        <v>4.7879430887673766E-4</v>
      </c>
      <c r="P6" s="49" t="s">
        <v>110</v>
      </c>
      <c r="Q6" s="208">
        <f>市区町村別_患者数!AM7</f>
        <v>13946</v>
      </c>
    </row>
    <row r="7" spans="1:17" ht="28.9" customHeight="1">
      <c r="B7" s="393"/>
      <c r="C7" s="386"/>
      <c r="D7" s="403"/>
      <c r="E7" s="80" t="str">
        <f>'高額レセ疾病傾向(患者一人当たり医療費順)'!$C$9</f>
        <v>0802</v>
      </c>
      <c r="F7" s="222" t="str">
        <f>'高額レセ疾病傾向(患者一人当たり医療費順)'!$D$9</f>
        <v>その他の外耳疾患</v>
      </c>
      <c r="G7" s="222" t="s">
        <v>535</v>
      </c>
      <c r="H7" s="81">
        <v>1</v>
      </c>
      <c r="I7" s="82">
        <v>6098050</v>
      </c>
      <c r="J7" s="83">
        <v>0</v>
      </c>
      <c r="K7" s="72">
        <f t="shared" si="1"/>
        <v>6098050</v>
      </c>
      <c r="L7" s="176">
        <f t="shared" si="0"/>
        <v>6098050</v>
      </c>
      <c r="M7" s="183">
        <f>IFERROR(H7/$Q$5,"-")</f>
        <v>2.7204222095269187E-6</v>
      </c>
      <c r="P7" s="49" t="s">
        <v>111</v>
      </c>
      <c r="Q7" s="208">
        <f>市区町村別_患者数!AM8</f>
        <v>8818</v>
      </c>
    </row>
    <row r="8" spans="1:17" ht="28.9" customHeight="1">
      <c r="B8" s="393"/>
      <c r="C8" s="386"/>
      <c r="D8" s="403"/>
      <c r="E8" s="80" t="str">
        <f>'高額レセ疾病傾向(患者一人当たり医療費順)'!$C$10</f>
        <v>0904</v>
      </c>
      <c r="F8" s="222" t="str">
        <f>'高額レセ疾病傾向(患者一人当たり医療費順)'!$D$10</f>
        <v>くも膜下出血</v>
      </c>
      <c r="G8" s="222" t="s">
        <v>533</v>
      </c>
      <c r="H8" s="81">
        <v>110</v>
      </c>
      <c r="I8" s="82">
        <v>650823500</v>
      </c>
      <c r="J8" s="83">
        <v>17908480</v>
      </c>
      <c r="K8" s="72">
        <f t="shared" si="1"/>
        <v>668731980</v>
      </c>
      <c r="L8" s="176">
        <f t="shared" si="0"/>
        <v>6079381.6363636367</v>
      </c>
      <c r="M8" s="183">
        <f>IFERROR(H8/$Q$5,"-")</f>
        <v>2.9924644304796103E-4</v>
      </c>
      <c r="P8" s="49" t="s">
        <v>112</v>
      </c>
      <c r="Q8" s="208">
        <f>市区町村別_患者数!AM9</f>
        <v>10015</v>
      </c>
    </row>
    <row r="9" spans="1:17" ht="28.9" customHeight="1" thickBot="1">
      <c r="B9" s="394"/>
      <c r="C9" s="388"/>
      <c r="D9" s="410"/>
      <c r="E9" s="84" t="str">
        <f>'高額レセ疾病傾向(患者一人当たり医療費順)'!$C$11</f>
        <v>1402</v>
      </c>
      <c r="F9" s="223" t="str">
        <f>'高額レセ疾病傾向(患者一人当たり医療費順)'!$D$11</f>
        <v>腎不全</v>
      </c>
      <c r="G9" s="223" t="s">
        <v>529</v>
      </c>
      <c r="H9" s="85">
        <v>1962</v>
      </c>
      <c r="I9" s="86">
        <v>5927690500</v>
      </c>
      <c r="J9" s="87">
        <v>5689592040</v>
      </c>
      <c r="K9" s="73">
        <f t="shared" si="1"/>
        <v>11617282540</v>
      </c>
      <c r="L9" s="177">
        <f t="shared" si="0"/>
        <v>5921142.9867482157</v>
      </c>
      <c r="M9" s="184">
        <f>IFERROR(H9/$Q$5,"-")</f>
        <v>5.3374683750918141E-3</v>
      </c>
      <c r="P9" s="49" t="s">
        <v>113</v>
      </c>
      <c r="Q9" s="208">
        <f>市区町村別_患者数!AM10</f>
        <v>8822</v>
      </c>
    </row>
    <row r="10" spans="1:17" ht="28.9" customHeight="1">
      <c r="B10" s="392">
        <v>2</v>
      </c>
      <c r="C10" s="405" t="s">
        <v>110</v>
      </c>
      <c r="D10" s="398">
        <f>Q6</f>
        <v>13946</v>
      </c>
      <c r="E10" s="88" t="str">
        <f>'高額レセ疾病傾向(患者一人当たり医療費順)'!$C$7</f>
        <v>0506</v>
      </c>
      <c r="F10" s="221" t="str">
        <f>'高額レセ疾病傾向(患者一人当たり医療費順)'!$D$7</f>
        <v>知的障害＜精神遅滞＞</v>
      </c>
      <c r="G10" s="221" t="s">
        <v>521</v>
      </c>
      <c r="H10" s="137" t="s">
        <v>521</v>
      </c>
      <c r="I10" s="138" t="s">
        <v>521</v>
      </c>
      <c r="J10" s="139" t="s">
        <v>521</v>
      </c>
      <c r="K10" s="71" t="str">
        <f t="shared" si="1"/>
        <v>-</v>
      </c>
      <c r="L10" s="175" t="str">
        <f t="shared" si="0"/>
        <v>-</v>
      </c>
      <c r="M10" s="182" t="str">
        <f>IFERROR(H10/$Q$6,"-")</f>
        <v>-</v>
      </c>
      <c r="P10" s="49" t="s">
        <v>114</v>
      </c>
      <c r="Q10" s="208">
        <f>市区町村別_患者数!AM11</f>
        <v>12352</v>
      </c>
    </row>
    <row r="11" spans="1:17" ht="28.9" customHeight="1">
      <c r="B11" s="393"/>
      <c r="C11" s="386"/>
      <c r="D11" s="403"/>
      <c r="E11" s="80" t="str">
        <f>'高額レセ疾病傾向(患者一人当たり医療費順)'!$C$8</f>
        <v>0209</v>
      </c>
      <c r="F11" s="222" t="str">
        <f>'高額レセ疾病傾向(患者一人当たり医療費順)'!$D$8</f>
        <v>白血病</v>
      </c>
      <c r="G11" s="222" t="s">
        <v>536</v>
      </c>
      <c r="H11" s="81">
        <v>10</v>
      </c>
      <c r="I11" s="82">
        <v>38127750</v>
      </c>
      <c r="J11" s="83">
        <v>36910040</v>
      </c>
      <c r="K11" s="72">
        <f t="shared" si="1"/>
        <v>75037790</v>
      </c>
      <c r="L11" s="176">
        <f t="shared" si="0"/>
        <v>7503779</v>
      </c>
      <c r="M11" s="183">
        <f>IFERROR(H11/$Q$6,"-")</f>
        <v>7.1705148429657248E-4</v>
      </c>
      <c r="P11" s="49" t="s">
        <v>115</v>
      </c>
      <c r="Q11" s="208">
        <f>市区町村別_患者数!AM12</f>
        <v>11002</v>
      </c>
    </row>
    <row r="12" spans="1:17" ht="28.9" customHeight="1">
      <c r="B12" s="393"/>
      <c r="C12" s="386"/>
      <c r="D12" s="403"/>
      <c r="E12" s="80" t="str">
        <f>'高額レセ疾病傾向(患者一人当たり医療費順)'!$C$9</f>
        <v>0802</v>
      </c>
      <c r="F12" s="222" t="str">
        <f>'高額レセ疾病傾向(患者一人当たり医療費順)'!$D$9</f>
        <v>その他の外耳疾患</v>
      </c>
      <c r="G12" s="222" t="s">
        <v>521</v>
      </c>
      <c r="H12" s="81" t="s">
        <v>521</v>
      </c>
      <c r="I12" s="82" t="s">
        <v>521</v>
      </c>
      <c r="J12" s="83" t="s">
        <v>521</v>
      </c>
      <c r="K12" s="72" t="str">
        <f t="shared" si="1"/>
        <v>-</v>
      </c>
      <c r="L12" s="176" t="str">
        <f t="shared" si="0"/>
        <v>-</v>
      </c>
      <c r="M12" s="183" t="str">
        <f>IFERROR(H12/$Q$6,"-")</f>
        <v>-</v>
      </c>
      <c r="P12" s="49" t="s">
        <v>59</v>
      </c>
      <c r="Q12" s="208">
        <f>市区町村別_患者数!AM13</f>
        <v>9040</v>
      </c>
    </row>
    <row r="13" spans="1:17" ht="28.9" customHeight="1">
      <c r="B13" s="393"/>
      <c r="C13" s="386"/>
      <c r="D13" s="403"/>
      <c r="E13" s="80" t="str">
        <f>'高額レセ疾病傾向(患者一人当たり医療費順)'!$C$10</f>
        <v>0904</v>
      </c>
      <c r="F13" s="222" t="str">
        <f>'高額レセ疾病傾向(患者一人当たり医療費順)'!$D$10</f>
        <v>くも膜下出血</v>
      </c>
      <c r="G13" s="222" t="s">
        <v>537</v>
      </c>
      <c r="H13" s="81">
        <v>7</v>
      </c>
      <c r="I13" s="82">
        <v>54916370</v>
      </c>
      <c r="J13" s="83">
        <v>1048230</v>
      </c>
      <c r="K13" s="72">
        <f t="shared" si="1"/>
        <v>55964600</v>
      </c>
      <c r="L13" s="176">
        <f t="shared" si="0"/>
        <v>7994942.8571428573</v>
      </c>
      <c r="M13" s="183">
        <f>IFERROR(H13/$Q$6,"-")</f>
        <v>5.0193603900760078E-4</v>
      </c>
      <c r="P13" s="49" t="s">
        <v>116</v>
      </c>
      <c r="Q13" s="208">
        <f>市区町村別_患者数!AM14</f>
        <v>5832</v>
      </c>
    </row>
    <row r="14" spans="1:17" ht="28.9" customHeight="1" thickBot="1">
      <c r="B14" s="394"/>
      <c r="C14" s="388"/>
      <c r="D14" s="410"/>
      <c r="E14" s="84" t="str">
        <f>'高額レセ疾病傾向(患者一人当たり医療費順)'!$C$11</f>
        <v>1402</v>
      </c>
      <c r="F14" s="223" t="str">
        <f>'高額レセ疾病傾向(患者一人当たり医療費順)'!$D$11</f>
        <v>腎不全</v>
      </c>
      <c r="G14" s="223" t="s">
        <v>529</v>
      </c>
      <c r="H14" s="85">
        <v>72</v>
      </c>
      <c r="I14" s="86">
        <v>184374380</v>
      </c>
      <c r="J14" s="87">
        <v>182766770</v>
      </c>
      <c r="K14" s="73">
        <f t="shared" si="1"/>
        <v>367141150</v>
      </c>
      <c r="L14" s="177">
        <f t="shared" si="0"/>
        <v>5099182.638888889</v>
      </c>
      <c r="M14" s="184">
        <f>IFERROR(H14/$Q$6,"-")</f>
        <v>5.1627706869353217E-3</v>
      </c>
      <c r="P14" s="49" t="s">
        <v>60</v>
      </c>
      <c r="Q14" s="208">
        <f>市区町村別_患者数!AM15</f>
        <v>13483</v>
      </c>
    </row>
    <row r="15" spans="1:17" ht="28.9" customHeight="1">
      <c r="B15" s="392">
        <v>3</v>
      </c>
      <c r="C15" s="405" t="s">
        <v>111</v>
      </c>
      <c r="D15" s="398">
        <f>Q7</f>
        <v>8818</v>
      </c>
      <c r="E15" s="88" t="str">
        <f>'高額レセ疾病傾向(患者一人当たり医療費順)'!$C$7</f>
        <v>0506</v>
      </c>
      <c r="F15" s="221" t="str">
        <f>'高額レセ疾病傾向(患者一人当たり医療費順)'!$D$7</f>
        <v>知的障害＜精神遅滞＞</v>
      </c>
      <c r="G15" s="221" t="s">
        <v>521</v>
      </c>
      <c r="H15" s="137" t="s">
        <v>521</v>
      </c>
      <c r="I15" s="138" t="s">
        <v>521</v>
      </c>
      <c r="J15" s="139" t="s">
        <v>521</v>
      </c>
      <c r="K15" s="71" t="str">
        <f t="shared" si="1"/>
        <v>-</v>
      </c>
      <c r="L15" s="175" t="str">
        <f t="shared" si="0"/>
        <v>-</v>
      </c>
      <c r="M15" s="182" t="str">
        <f>IFERROR(H15/$Q$7,"-")</f>
        <v>-</v>
      </c>
      <c r="P15" s="49" t="s">
        <v>61</v>
      </c>
      <c r="Q15" s="208">
        <f>市区町村別_患者数!AM16</f>
        <v>23211</v>
      </c>
    </row>
    <row r="16" spans="1:17" ht="28.9" customHeight="1">
      <c r="B16" s="393"/>
      <c r="C16" s="386"/>
      <c r="D16" s="403"/>
      <c r="E16" s="80" t="str">
        <f>'高額レセ疾病傾向(患者一人当たり医療費順)'!$C$8</f>
        <v>0209</v>
      </c>
      <c r="F16" s="222" t="str">
        <f>'高額レセ疾病傾向(患者一人当たり医療費順)'!$D$8</f>
        <v>白血病</v>
      </c>
      <c r="G16" s="222" t="s">
        <v>204</v>
      </c>
      <c r="H16" s="81">
        <v>3</v>
      </c>
      <c r="I16" s="82">
        <v>34998540</v>
      </c>
      <c r="J16" s="83">
        <v>2313310</v>
      </c>
      <c r="K16" s="72">
        <f t="shared" si="1"/>
        <v>37311850</v>
      </c>
      <c r="L16" s="176">
        <f t="shared" si="0"/>
        <v>12437283.333333334</v>
      </c>
      <c r="M16" s="183">
        <f>IFERROR(H16/$Q$7,"-")</f>
        <v>3.4021320027217056E-4</v>
      </c>
      <c r="P16" s="49" t="s">
        <v>117</v>
      </c>
      <c r="Q16" s="208">
        <f>市区町村別_患者数!AM17</f>
        <v>12001</v>
      </c>
    </row>
    <row r="17" spans="2:17" ht="28.9" customHeight="1">
      <c r="B17" s="393"/>
      <c r="C17" s="386"/>
      <c r="D17" s="403"/>
      <c r="E17" s="80" t="str">
        <f>'高額レセ疾病傾向(患者一人当たり医療費順)'!$C$9</f>
        <v>0802</v>
      </c>
      <c r="F17" s="222" t="str">
        <f>'高額レセ疾病傾向(患者一人当たり医療費順)'!$D$9</f>
        <v>その他の外耳疾患</v>
      </c>
      <c r="G17" s="222" t="s">
        <v>521</v>
      </c>
      <c r="H17" s="81" t="s">
        <v>521</v>
      </c>
      <c r="I17" s="82" t="s">
        <v>521</v>
      </c>
      <c r="J17" s="83" t="s">
        <v>521</v>
      </c>
      <c r="K17" s="72" t="str">
        <f t="shared" si="1"/>
        <v>-</v>
      </c>
      <c r="L17" s="176" t="str">
        <f t="shared" si="0"/>
        <v>-</v>
      </c>
      <c r="M17" s="183" t="str">
        <f>IFERROR(H17/$Q$7,"-")</f>
        <v>-</v>
      </c>
      <c r="P17" s="49" t="s">
        <v>118</v>
      </c>
      <c r="Q17" s="208">
        <f>市区町村別_患者数!AM18</f>
        <v>20792</v>
      </c>
    </row>
    <row r="18" spans="2:17" ht="28.9" customHeight="1">
      <c r="B18" s="393"/>
      <c r="C18" s="386"/>
      <c r="D18" s="403"/>
      <c r="E18" s="80" t="str">
        <f>'高額レセ疾病傾向(患者一人当たり医療費順)'!$C$10</f>
        <v>0904</v>
      </c>
      <c r="F18" s="222" t="str">
        <f>'高額レセ疾病傾向(患者一人当たり医療費順)'!$D$10</f>
        <v>くも膜下出血</v>
      </c>
      <c r="G18" s="222" t="s">
        <v>538</v>
      </c>
      <c r="H18" s="81">
        <v>2</v>
      </c>
      <c r="I18" s="82">
        <v>13040990</v>
      </c>
      <c r="J18" s="83">
        <v>187190</v>
      </c>
      <c r="K18" s="72">
        <f t="shared" si="1"/>
        <v>13228180</v>
      </c>
      <c r="L18" s="176">
        <f t="shared" si="0"/>
        <v>6614090</v>
      </c>
      <c r="M18" s="183">
        <f>IFERROR(H18/$Q$7,"-")</f>
        <v>2.2680880018144704E-4</v>
      </c>
      <c r="P18" s="49" t="s">
        <v>119</v>
      </c>
      <c r="Q18" s="208">
        <f>市区町村別_患者数!AM19</f>
        <v>15727</v>
      </c>
    </row>
    <row r="19" spans="2:17" ht="28.9" customHeight="1" thickBot="1">
      <c r="B19" s="394"/>
      <c r="C19" s="388"/>
      <c r="D19" s="410"/>
      <c r="E19" s="84" t="str">
        <f>'高額レセ疾病傾向(患者一人当たり医療費順)'!$C$11</f>
        <v>1402</v>
      </c>
      <c r="F19" s="223" t="str">
        <f>'高額レセ疾病傾向(患者一人当たり医療費順)'!$D$11</f>
        <v>腎不全</v>
      </c>
      <c r="G19" s="223" t="s">
        <v>527</v>
      </c>
      <c r="H19" s="85">
        <v>48</v>
      </c>
      <c r="I19" s="86">
        <v>136608400</v>
      </c>
      <c r="J19" s="87">
        <v>176140670</v>
      </c>
      <c r="K19" s="73">
        <f t="shared" si="1"/>
        <v>312749070</v>
      </c>
      <c r="L19" s="177">
        <f t="shared" si="0"/>
        <v>6515605.625</v>
      </c>
      <c r="M19" s="184">
        <f>IFERROR(H19/$Q$7,"-")</f>
        <v>5.4434112043547289E-3</v>
      </c>
      <c r="P19" s="49" t="s">
        <v>120</v>
      </c>
      <c r="Q19" s="208">
        <f>市区町村別_患者数!AM20</f>
        <v>25355</v>
      </c>
    </row>
    <row r="20" spans="2:17" ht="28.9" customHeight="1">
      <c r="B20" s="392">
        <v>4</v>
      </c>
      <c r="C20" s="405" t="s">
        <v>112</v>
      </c>
      <c r="D20" s="398">
        <f>Q8</f>
        <v>10015</v>
      </c>
      <c r="E20" s="88" t="str">
        <f>'高額レセ疾病傾向(患者一人当たり医療費順)'!$C$7</f>
        <v>0506</v>
      </c>
      <c r="F20" s="221" t="str">
        <f>'高額レセ疾病傾向(患者一人当たり医療費順)'!$D$7</f>
        <v>知的障害＜精神遅滞＞</v>
      </c>
      <c r="G20" s="221" t="s">
        <v>521</v>
      </c>
      <c r="H20" s="137" t="s">
        <v>521</v>
      </c>
      <c r="I20" s="138" t="s">
        <v>521</v>
      </c>
      <c r="J20" s="139" t="s">
        <v>521</v>
      </c>
      <c r="K20" s="71" t="str">
        <f t="shared" si="1"/>
        <v>-</v>
      </c>
      <c r="L20" s="175" t="str">
        <f t="shared" si="0"/>
        <v>-</v>
      </c>
      <c r="M20" s="182" t="str">
        <f>IFERROR(H20/$Q$8,"-")</f>
        <v>-</v>
      </c>
      <c r="P20" s="49" t="s">
        <v>62</v>
      </c>
      <c r="Q20" s="208">
        <f>市区町村別_患者数!AM21</f>
        <v>16971</v>
      </c>
    </row>
    <row r="21" spans="2:17" ht="28.9" customHeight="1">
      <c r="B21" s="393"/>
      <c r="C21" s="386"/>
      <c r="D21" s="403"/>
      <c r="E21" s="80" t="str">
        <f>'高額レセ疾病傾向(患者一人当たり医療費順)'!$C$8</f>
        <v>0209</v>
      </c>
      <c r="F21" s="222" t="str">
        <f>'高額レセ疾病傾向(患者一人当たり医療費順)'!$D$8</f>
        <v>白血病</v>
      </c>
      <c r="G21" s="222" t="s">
        <v>539</v>
      </c>
      <c r="H21" s="81">
        <v>3</v>
      </c>
      <c r="I21" s="82">
        <v>13109290</v>
      </c>
      <c r="J21" s="83">
        <v>5528290</v>
      </c>
      <c r="K21" s="72">
        <f t="shared" si="1"/>
        <v>18637580</v>
      </c>
      <c r="L21" s="176">
        <f t="shared" si="0"/>
        <v>6212526.666666667</v>
      </c>
      <c r="M21" s="183">
        <f>IFERROR(H21/$Q$8,"-")</f>
        <v>2.995506739890165E-4</v>
      </c>
      <c r="P21" s="49" t="s">
        <v>121</v>
      </c>
      <c r="Q21" s="208">
        <f>市区町村別_患者数!AM22</f>
        <v>23970</v>
      </c>
    </row>
    <row r="22" spans="2:17" ht="28.9" customHeight="1">
      <c r="B22" s="393"/>
      <c r="C22" s="386"/>
      <c r="D22" s="403"/>
      <c r="E22" s="80" t="str">
        <f>'高額レセ疾病傾向(患者一人当たり医療費順)'!$C$9</f>
        <v>0802</v>
      </c>
      <c r="F22" s="222" t="str">
        <f>'高額レセ疾病傾向(患者一人当たり医療費順)'!$D$9</f>
        <v>その他の外耳疾患</v>
      </c>
      <c r="G22" s="222" t="s">
        <v>521</v>
      </c>
      <c r="H22" s="81" t="s">
        <v>521</v>
      </c>
      <c r="I22" s="82" t="s">
        <v>521</v>
      </c>
      <c r="J22" s="83" t="s">
        <v>521</v>
      </c>
      <c r="K22" s="72" t="str">
        <f t="shared" si="1"/>
        <v>-</v>
      </c>
      <c r="L22" s="176" t="str">
        <f t="shared" si="0"/>
        <v>-</v>
      </c>
      <c r="M22" s="183" t="str">
        <f>IFERROR(H22/$Q$8,"-")</f>
        <v>-</v>
      </c>
      <c r="P22" s="49" t="s">
        <v>63</v>
      </c>
      <c r="Q22" s="208">
        <f>市区町村別_患者数!AM23</f>
        <v>21661</v>
      </c>
    </row>
    <row r="23" spans="2:17" ht="42" customHeight="1">
      <c r="B23" s="393"/>
      <c r="C23" s="386"/>
      <c r="D23" s="403"/>
      <c r="E23" s="80" t="str">
        <f>'高額レセ疾病傾向(患者一人当たり医療費順)'!$C$10</f>
        <v>0904</v>
      </c>
      <c r="F23" s="222" t="str">
        <f>'高額レセ疾病傾向(患者一人当たり医療費順)'!$D$10</f>
        <v>くも膜下出血</v>
      </c>
      <c r="G23" s="222" t="s">
        <v>540</v>
      </c>
      <c r="H23" s="81">
        <v>3</v>
      </c>
      <c r="I23" s="82">
        <v>15736220</v>
      </c>
      <c r="J23" s="83">
        <v>152980</v>
      </c>
      <c r="K23" s="72">
        <f t="shared" si="1"/>
        <v>15889200</v>
      </c>
      <c r="L23" s="176">
        <f t="shared" si="0"/>
        <v>5296400</v>
      </c>
      <c r="M23" s="183">
        <f>IFERROR(H23/$Q$8,"-")</f>
        <v>2.995506739890165E-4</v>
      </c>
      <c r="P23" s="49" t="s">
        <v>122</v>
      </c>
      <c r="Q23" s="208">
        <f>市区町村別_患者数!AM24</f>
        <v>15098</v>
      </c>
    </row>
    <row r="24" spans="2:17" ht="28.9" customHeight="1" thickBot="1">
      <c r="B24" s="394"/>
      <c r="C24" s="388"/>
      <c r="D24" s="410"/>
      <c r="E24" s="84" t="str">
        <f>'高額レセ疾病傾向(患者一人当たり医療費順)'!$C$11</f>
        <v>1402</v>
      </c>
      <c r="F24" s="223" t="str">
        <f>'高額レセ疾病傾向(患者一人当たり医療費順)'!$D$11</f>
        <v>腎不全</v>
      </c>
      <c r="G24" s="223" t="s">
        <v>527</v>
      </c>
      <c r="H24" s="85">
        <v>50</v>
      </c>
      <c r="I24" s="86">
        <v>118924660</v>
      </c>
      <c r="J24" s="87">
        <v>144252620</v>
      </c>
      <c r="K24" s="73">
        <f t="shared" si="1"/>
        <v>263177280</v>
      </c>
      <c r="L24" s="177">
        <f t="shared" si="0"/>
        <v>5263545.5999999996</v>
      </c>
      <c r="M24" s="184">
        <f>IFERROR(H24/$Q$8,"-")</f>
        <v>4.992511233150275E-3</v>
      </c>
      <c r="P24" s="49" t="s">
        <v>123</v>
      </c>
      <c r="Q24" s="208">
        <f>市区町村別_患者数!AM25</f>
        <v>22649</v>
      </c>
    </row>
    <row r="25" spans="2:17" ht="28.9" customHeight="1">
      <c r="B25" s="392">
        <v>5</v>
      </c>
      <c r="C25" s="405" t="s">
        <v>113</v>
      </c>
      <c r="D25" s="398">
        <f>Q9</f>
        <v>8822</v>
      </c>
      <c r="E25" s="88" t="str">
        <f>'高額レセ疾病傾向(患者一人当たり医療費順)'!$C$7</f>
        <v>0506</v>
      </c>
      <c r="F25" s="221" t="str">
        <f>'高額レセ疾病傾向(患者一人当たり医療費順)'!$D$7</f>
        <v>知的障害＜精神遅滞＞</v>
      </c>
      <c r="G25" s="221" t="s">
        <v>521</v>
      </c>
      <c r="H25" s="137" t="s">
        <v>521</v>
      </c>
      <c r="I25" s="138" t="s">
        <v>521</v>
      </c>
      <c r="J25" s="139" t="s">
        <v>521</v>
      </c>
      <c r="K25" s="71" t="str">
        <f t="shared" si="1"/>
        <v>-</v>
      </c>
      <c r="L25" s="175" t="str">
        <f t="shared" si="0"/>
        <v>-</v>
      </c>
      <c r="M25" s="182" t="str">
        <f>IFERROR(H25/$Q$9,"-")</f>
        <v>-</v>
      </c>
      <c r="P25" s="49" t="s">
        <v>124</v>
      </c>
      <c r="Q25" s="208">
        <f>市区町村別_患者数!AM26</f>
        <v>15046</v>
      </c>
    </row>
    <row r="26" spans="2:17" ht="28.9" customHeight="1">
      <c r="B26" s="393"/>
      <c r="C26" s="386"/>
      <c r="D26" s="403"/>
      <c r="E26" s="80" t="str">
        <f>'高額レセ疾病傾向(患者一人当たり医療費順)'!$C$8</f>
        <v>0209</v>
      </c>
      <c r="F26" s="222" t="str">
        <f>'高額レセ疾病傾向(患者一人当たり医療費順)'!$D$8</f>
        <v>白血病</v>
      </c>
      <c r="G26" s="222" t="s">
        <v>541</v>
      </c>
      <c r="H26" s="81">
        <v>2</v>
      </c>
      <c r="I26" s="82">
        <v>10914330</v>
      </c>
      <c r="J26" s="83">
        <v>1113480</v>
      </c>
      <c r="K26" s="72">
        <f t="shared" si="1"/>
        <v>12027810</v>
      </c>
      <c r="L26" s="176">
        <f t="shared" si="0"/>
        <v>6013905</v>
      </c>
      <c r="M26" s="183">
        <f>IFERROR(H26/$Q$9,"-")</f>
        <v>2.2670596236681024E-4</v>
      </c>
      <c r="P26" s="49" t="s">
        <v>64</v>
      </c>
      <c r="Q26" s="208">
        <f>市区町村別_患者数!AM27</f>
        <v>19329</v>
      </c>
    </row>
    <row r="27" spans="2:17" ht="28.9" customHeight="1">
      <c r="B27" s="393"/>
      <c r="C27" s="386"/>
      <c r="D27" s="403"/>
      <c r="E27" s="80" t="str">
        <f>'高額レセ疾病傾向(患者一人当たり医療費順)'!$C$9</f>
        <v>0802</v>
      </c>
      <c r="F27" s="222" t="str">
        <f>'高額レセ疾病傾向(患者一人当たり医療費順)'!$D$9</f>
        <v>その他の外耳疾患</v>
      </c>
      <c r="G27" s="222" t="s">
        <v>521</v>
      </c>
      <c r="H27" s="81" t="s">
        <v>521</v>
      </c>
      <c r="I27" s="82" t="s">
        <v>521</v>
      </c>
      <c r="J27" s="83" t="s">
        <v>521</v>
      </c>
      <c r="K27" s="72" t="str">
        <f t="shared" si="1"/>
        <v>-</v>
      </c>
      <c r="L27" s="176" t="str">
        <f t="shared" si="0"/>
        <v>-</v>
      </c>
      <c r="M27" s="183" t="str">
        <f>IFERROR(H27/$Q$9,"-")</f>
        <v>-</v>
      </c>
      <c r="P27" s="49" t="s">
        <v>125</v>
      </c>
      <c r="Q27" s="208">
        <f>市区町村別_患者数!AM28</f>
        <v>31367</v>
      </c>
    </row>
    <row r="28" spans="2:17" ht="28.9" customHeight="1">
      <c r="B28" s="393"/>
      <c r="C28" s="386"/>
      <c r="D28" s="403"/>
      <c r="E28" s="80" t="str">
        <f>'高額レセ疾病傾向(患者一人当たり医療費順)'!$C$10</f>
        <v>0904</v>
      </c>
      <c r="F28" s="222" t="str">
        <f>'高額レセ疾病傾向(患者一人当たり医療費順)'!$D$10</f>
        <v>くも膜下出血</v>
      </c>
      <c r="G28" s="222" t="s">
        <v>542</v>
      </c>
      <c r="H28" s="81">
        <v>6</v>
      </c>
      <c r="I28" s="82">
        <v>47067470</v>
      </c>
      <c r="J28" s="83">
        <v>413480</v>
      </c>
      <c r="K28" s="72">
        <f t="shared" si="1"/>
        <v>47480950</v>
      </c>
      <c r="L28" s="176">
        <f t="shared" si="0"/>
        <v>7913491.666666667</v>
      </c>
      <c r="M28" s="183">
        <f>IFERROR(H28/$Q$9,"-")</f>
        <v>6.801178871004307E-4</v>
      </c>
      <c r="P28" s="49" t="s">
        <v>126</v>
      </c>
      <c r="Q28" s="208">
        <f>市区町村別_患者数!AM29</f>
        <v>13718</v>
      </c>
    </row>
    <row r="29" spans="2:17" ht="28.9" customHeight="1" thickBot="1">
      <c r="B29" s="394"/>
      <c r="C29" s="388"/>
      <c r="D29" s="410"/>
      <c r="E29" s="84" t="str">
        <f>'高額レセ疾病傾向(患者一人当たり医療費順)'!$C$11</f>
        <v>1402</v>
      </c>
      <c r="F29" s="223" t="str">
        <f>'高額レセ疾病傾向(患者一人当たり医療費順)'!$D$11</f>
        <v>腎不全</v>
      </c>
      <c r="G29" s="223" t="s">
        <v>529</v>
      </c>
      <c r="H29" s="85">
        <v>37</v>
      </c>
      <c r="I29" s="86">
        <v>127881190</v>
      </c>
      <c r="J29" s="87">
        <v>105451620</v>
      </c>
      <c r="K29" s="73">
        <f t="shared" si="1"/>
        <v>233332810</v>
      </c>
      <c r="L29" s="177">
        <f t="shared" si="0"/>
        <v>6306292.1621621624</v>
      </c>
      <c r="M29" s="184">
        <f>IFERROR(H29/$Q$9,"-")</f>
        <v>4.1940603037859897E-3</v>
      </c>
      <c r="P29" s="49" t="s">
        <v>127</v>
      </c>
      <c r="Q29" s="208">
        <f>市区町村別_患者数!AM30</f>
        <v>9548</v>
      </c>
    </row>
    <row r="30" spans="2:17" ht="28.9" customHeight="1">
      <c r="B30" s="392">
        <v>6</v>
      </c>
      <c r="C30" s="405" t="s">
        <v>114</v>
      </c>
      <c r="D30" s="398">
        <f>Q10</f>
        <v>12352</v>
      </c>
      <c r="E30" s="88" t="str">
        <f>'高額レセ疾病傾向(患者一人当たり医療費順)'!$C$7</f>
        <v>0506</v>
      </c>
      <c r="F30" s="221" t="str">
        <f>'高額レセ疾病傾向(患者一人当たり医療費順)'!$D$7</f>
        <v>知的障害＜精神遅滞＞</v>
      </c>
      <c r="G30" s="221" t="s">
        <v>521</v>
      </c>
      <c r="H30" s="137" t="s">
        <v>521</v>
      </c>
      <c r="I30" s="138" t="s">
        <v>521</v>
      </c>
      <c r="J30" s="139" t="s">
        <v>521</v>
      </c>
      <c r="K30" s="71" t="str">
        <f t="shared" si="1"/>
        <v>-</v>
      </c>
      <c r="L30" s="175" t="str">
        <f t="shared" si="0"/>
        <v>-</v>
      </c>
      <c r="M30" s="182" t="str">
        <f>IFERROR(H30/$Q$10,"-")</f>
        <v>-</v>
      </c>
      <c r="P30" s="49" t="s">
        <v>36</v>
      </c>
      <c r="Q30" s="208">
        <f>市区町村別_患者数!AM31</f>
        <v>132591</v>
      </c>
    </row>
    <row r="31" spans="2:17" ht="28.9" customHeight="1">
      <c r="B31" s="393"/>
      <c r="C31" s="386"/>
      <c r="D31" s="403"/>
      <c r="E31" s="80" t="str">
        <f>'高額レセ疾病傾向(患者一人当たり医療費順)'!$C$8</f>
        <v>0209</v>
      </c>
      <c r="F31" s="222" t="str">
        <f>'高額レセ疾病傾向(患者一人当たり医療費順)'!$D$8</f>
        <v>白血病</v>
      </c>
      <c r="G31" s="222" t="s">
        <v>543</v>
      </c>
      <c r="H31" s="81">
        <v>6</v>
      </c>
      <c r="I31" s="82">
        <v>24176060</v>
      </c>
      <c r="J31" s="83">
        <v>23007640</v>
      </c>
      <c r="K31" s="72">
        <f t="shared" si="1"/>
        <v>47183700</v>
      </c>
      <c r="L31" s="176">
        <f t="shared" si="0"/>
        <v>7863950</v>
      </c>
      <c r="M31" s="183">
        <f>IFERROR(H31/$Q$10,"-")</f>
        <v>4.8575129533678756E-4</v>
      </c>
      <c r="P31" s="49" t="s">
        <v>37</v>
      </c>
      <c r="Q31" s="208">
        <f>市区町村別_患者数!AM32</f>
        <v>22608</v>
      </c>
    </row>
    <row r="32" spans="2:17" ht="28.9" customHeight="1">
      <c r="B32" s="393"/>
      <c r="C32" s="386"/>
      <c r="D32" s="403"/>
      <c r="E32" s="80" t="str">
        <f>'高額レセ疾病傾向(患者一人当たり医療費順)'!$C$9</f>
        <v>0802</v>
      </c>
      <c r="F32" s="222" t="str">
        <f>'高額レセ疾病傾向(患者一人当たり医療費順)'!$D$9</f>
        <v>その他の外耳疾患</v>
      </c>
      <c r="G32" s="222" t="s">
        <v>521</v>
      </c>
      <c r="H32" s="81" t="s">
        <v>521</v>
      </c>
      <c r="I32" s="82" t="s">
        <v>521</v>
      </c>
      <c r="J32" s="83" t="s">
        <v>521</v>
      </c>
      <c r="K32" s="72" t="str">
        <f t="shared" si="1"/>
        <v>-</v>
      </c>
      <c r="L32" s="176" t="str">
        <f t="shared" si="0"/>
        <v>-</v>
      </c>
      <c r="M32" s="183" t="str">
        <f>IFERROR(H32/$Q$10,"-")</f>
        <v>-</v>
      </c>
      <c r="P32" s="49" t="s">
        <v>38</v>
      </c>
      <c r="Q32" s="208">
        <f>市区町村別_患者数!AM33</f>
        <v>18603</v>
      </c>
    </row>
    <row r="33" spans="2:17" ht="28.9" customHeight="1">
      <c r="B33" s="393"/>
      <c r="C33" s="386"/>
      <c r="D33" s="403"/>
      <c r="E33" s="80" t="str">
        <f>'高額レセ疾病傾向(患者一人当たり医療費順)'!$C$10</f>
        <v>0904</v>
      </c>
      <c r="F33" s="222" t="str">
        <f>'高額レセ疾病傾向(患者一人当たり医療費順)'!$D$10</f>
        <v>くも膜下出血</v>
      </c>
      <c r="G33" s="222" t="s">
        <v>544</v>
      </c>
      <c r="H33" s="81">
        <v>5</v>
      </c>
      <c r="I33" s="82">
        <v>33055710</v>
      </c>
      <c r="J33" s="83">
        <v>49940</v>
      </c>
      <c r="K33" s="72">
        <f t="shared" si="1"/>
        <v>33105650</v>
      </c>
      <c r="L33" s="176">
        <f t="shared" si="0"/>
        <v>6621130</v>
      </c>
      <c r="M33" s="183">
        <f>IFERROR(H33/$Q$10,"-")</f>
        <v>4.0479274611398961E-4</v>
      </c>
      <c r="P33" s="49" t="s">
        <v>39</v>
      </c>
      <c r="Q33" s="208">
        <f>市区町村別_患者数!AM34</f>
        <v>15649</v>
      </c>
    </row>
    <row r="34" spans="2:17" ht="28.9" customHeight="1" thickBot="1">
      <c r="B34" s="394"/>
      <c r="C34" s="388"/>
      <c r="D34" s="410"/>
      <c r="E34" s="84" t="str">
        <f>'高額レセ疾病傾向(患者一人当たり医療費順)'!$C$11</f>
        <v>1402</v>
      </c>
      <c r="F34" s="223" t="str">
        <f>'高額レセ疾病傾向(患者一人当たり医療費順)'!$D$11</f>
        <v>腎不全</v>
      </c>
      <c r="G34" s="223" t="s">
        <v>529</v>
      </c>
      <c r="H34" s="85">
        <v>63</v>
      </c>
      <c r="I34" s="86">
        <v>204339540</v>
      </c>
      <c r="J34" s="87">
        <v>185597490</v>
      </c>
      <c r="K34" s="73">
        <f t="shared" si="1"/>
        <v>389937030</v>
      </c>
      <c r="L34" s="177">
        <f t="shared" si="0"/>
        <v>6189476.666666667</v>
      </c>
      <c r="M34" s="184">
        <f>IFERROR(H34/$Q$10,"-")</f>
        <v>5.1003886010362693E-3</v>
      </c>
      <c r="P34" s="49" t="s">
        <v>40</v>
      </c>
      <c r="Q34" s="208">
        <f>市区町村別_患者数!AM35</f>
        <v>20907</v>
      </c>
    </row>
    <row r="35" spans="2:17" ht="28.9" customHeight="1">
      <c r="B35" s="392">
        <v>7</v>
      </c>
      <c r="C35" s="405" t="s">
        <v>115</v>
      </c>
      <c r="D35" s="398">
        <f>Q11</f>
        <v>11002</v>
      </c>
      <c r="E35" s="88" t="str">
        <f>'高額レセ疾病傾向(患者一人当たり医療費順)'!$C$7</f>
        <v>0506</v>
      </c>
      <c r="F35" s="221" t="str">
        <f>'高額レセ疾病傾向(患者一人当たり医療費順)'!$D$7</f>
        <v>知的障害＜精神遅滞＞</v>
      </c>
      <c r="G35" s="221" t="s">
        <v>521</v>
      </c>
      <c r="H35" s="137" t="s">
        <v>521</v>
      </c>
      <c r="I35" s="138" t="s">
        <v>521</v>
      </c>
      <c r="J35" s="139" t="s">
        <v>521</v>
      </c>
      <c r="K35" s="71" t="str">
        <f t="shared" si="1"/>
        <v>-</v>
      </c>
      <c r="L35" s="175" t="str">
        <f t="shared" si="0"/>
        <v>-</v>
      </c>
      <c r="M35" s="182" t="str">
        <f>IFERROR(H35/$Q$11,"-")</f>
        <v>-</v>
      </c>
      <c r="P35" s="49" t="s">
        <v>41</v>
      </c>
      <c r="Q35" s="208">
        <f>市区町村別_患者数!AM36</f>
        <v>27885</v>
      </c>
    </row>
    <row r="36" spans="2:17" ht="28.9" customHeight="1">
      <c r="B36" s="393"/>
      <c r="C36" s="386"/>
      <c r="D36" s="403"/>
      <c r="E36" s="80" t="str">
        <f>'高額レセ疾病傾向(患者一人当たり医療費順)'!$C$8</f>
        <v>0209</v>
      </c>
      <c r="F36" s="222" t="str">
        <f>'高額レセ疾病傾向(患者一人当たり医療費順)'!$D$8</f>
        <v>白血病</v>
      </c>
      <c r="G36" s="222" t="s">
        <v>545</v>
      </c>
      <c r="H36" s="81">
        <v>6</v>
      </c>
      <c r="I36" s="82">
        <v>6916760</v>
      </c>
      <c r="J36" s="83">
        <v>20911160</v>
      </c>
      <c r="K36" s="72">
        <f t="shared" si="1"/>
        <v>27827920</v>
      </c>
      <c r="L36" s="176">
        <f t="shared" si="0"/>
        <v>4637986.666666667</v>
      </c>
      <c r="M36" s="183">
        <f>IFERROR(H36/$Q$11,"-")</f>
        <v>5.4535538992910384E-4</v>
      </c>
      <c r="P36" s="49" t="s">
        <v>42</v>
      </c>
      <c r="Q36" s="208">
        <f>市区町村別_患者数!AM37</f>
        <v>23454</v>
      </c>
    </row>
    <row r="37" spans="2:17" ht="28.9" customHeight="1">
      <c r="B37" s="393"/>
      <c r="C37" s="386"/>
      <c r="D37" s="403"/>
      <c r="E37" s="80" t="str">
        <f>'高額レセ疾病傾向(患者一人当たり医療費順)'!$C$9</f>
        <v>0802</v>
      </c>
      <c r="F37" s="222" t="str">
        <f>'高額レセ疾病傾向(患者一人当たり医療費順)'!$D$9</f>
        <v>その他の外耳疾患</v>
      </c>
      <c r="G37" s="222" t="s">
        <v>535</v>
      </c>
      <c r="H37" s="81">
        <v>1</v>
      </c>
      <c r="I37" s="82">
        <v>6098050</v>
      </c>
      <c r="J37" s="83">
        <v>0</v>
      </c>
      <c r="K37" s="72">
        <f t="shared" si="1"/>
        <v>6098050</v>
      </c>
      <c r="L37" s="176">
        <f t="shared" ref="L37:L68" si="2">IFERROR(K37/H37,"-")</f>
        <v>6098050</v>
      </c>
      <c r="M37" s="183">
        <f>IFERROR(H37/$Q$11,"-")</f>
        <v>9.089256498818396E-5</v>
      </c>
      <c r="P37" s="49" t="s">
        <v>43</v>
      </c>
      <c r="Q37" s="208">
        <f>市区町村別_患者数!AM38</f>
        <v>6680</v>
      </c>
    </row>
    <row r="38" spans="2:17" ht="28.9" customHeight="1">
      <c r="B38" s="393"/>
      <c r="C38" s="386"/>
      <c r="D38" s="403"/>
      <c r="E38" s="80" t="str">
        <f>'高額レセ疾病傾向(患者一人当たり医療費順)'!$C$10</f>
        <v>0904</v>
      </c>
      <c r="F38" s="222" t="str">
        <f>'高額レセ疾病傾向(患者一人当たり医療費順)'!$D$10</f>
        <v>くも膜下出血</v>
      </c>
      <c r="G38" s="222" t="s">
        <v>538</v>
      </c>
      <c r="H38" s="81">
        <v>2</v>
      </c>
      <c r="I38" s="82">
        <v>8231150</v>
      </c>
      <c r="J38" s="83">
        <v>342810</v>
      </c>
      <c r="K38" s="72">
        <f t="shared" si="1"/>
        <v>8573960</v>
      </c>
      <c r="L38" s="176">
        <f t="shared" si="2"/>
        <v>4286980</v>
      </c>
      <c r="M38" s="183">
        <f>IFERROR(H38/$Q$11,"-")</f>
        <v>1.8178512997636792E-4</v>
      </c>
      <c r="P38" s="49" t="s">
        <v>45</v>
      </c>
      <c r="Q38" s="208">
        <f>市区町村別_患者数!AM39</f>
        <v>29757</v>
      </c>
    </row>
    <row r="39" spans="2:17" ht="28.9" customHeight="1" thickBot="1">
      <c r="B39" s="394"/>
      <c r="C39" s="388"/>
      <c r="D39" s="410"/>
      <c r="E39" s="84" t="str">
        <f>'高額レセ疾病傾向(患者一人当たり医療費順)'!$C$11</f>
        <v>1402</v>
      </c>
      <c r="F39" s="223" t="str">
        <f>'高額レセ疾病傾向(患者一人当たり医療費順)'!$D$11</f>
        <v>腎不全</v>
      </c>
      <c r="G39" s="223" t="s">
        <v>546</v>
      </c>
      <c r="H39" s="85">
        <v>78</v>
      </c>
      <c r="I39" s="86">
        <v>197670760</v>
      </c>
      <c r="J39" s="87">
        <v>243389120</v>
      </c>
      <c r="K39" s="73">
        <f t="shared" si="1"/>
        <v>441059880</v>
      </c>
      <c r="L39" s="177">
        <f t="shared" si="2"/>
        <v>5654613.846153846</v>
      </c>
      <c r="M39" s="184">
        <f>IFERROR(H39/$Q$11,"-")</f>
        <v>7.0896200690783494E-3</v>
      </c>
      <c r="P39" s="49" t="s">
        <v>2</v>
      </c>
      <c r="Q39" s="208">
        <f>市区町村別_患者数!AM40</f>
        <v>60596</v>
      </c>
    </row>
    <row r="40" spans="2:17" ht="29.1" customHeight="1">
      <c r="B40" s="392">
        <v>8</v>
      </c>
      <c r="C40" s="405" t="s">
        <v>59</v>
      </c>
      <c r="D40" s="398">
        <f>Q12</f>
        <v>9040</v>
      </c>
      <c r="E40" s="88" t="str">
        <f>'高額レセ疾病傾向(患者一人当たり医療費順)'!$C$7</f>
        <v>0506</v>
      </c>
      <c r="F40" s="221" t="str">
        <f>'高額レセ疾病傾向(患者一人当たり医療費順)'!$D$7</f>
        <v>知的障害＜精神遅滞＞</v>
      </c>
      <c r="G40" s="221" t="s">
        <v>521</v>
      </c>
      <c r="H40" s="137" t="s">
        <v>521</v>
      </c>
      <c r="I40" s="138" t="s">
        <v>521</v>
      </c>
      <c r="J40" s="139" t="s">
        <v>521</v>
      </c>
      <c r="K40" s="71" t="str">
        <f t="shared" si="1"/>
        <v>-</v>
      </c>
      <c r="L40" s="175" t="str">
        <f t="shared" si="2"/>
        <v>-</v>
      </c>
      <c r="M40" s="182" t="str">
        <f>IFERROR(H40/$Q$12,"-")</f>
        <v>-</v>
      </c>
      <c r="P40" s="49" t="s">
        <v>3</v>
      </c>
      <c r="Q40" s="208">
        <f>市区町村別_患者数!AM41</f>
        <v>16741</v>
      </c>
    </row>
    <row r="41" spans="2:17" ht="28.9" customHeight="1">
      <c r="B41" s="393"/>
      <c r="C41" s="386"/>
      <c r="D41" s="403"/>
      <c r="E41" s="80" t="str">
        <f>'高額レセ疾病傾向(患者一人当たり医療費順)'!$C$8</f>
        <v>0209</v>
      </c>
      <c r="F41" s="222" t="str">
        <f>'高額レセ疾病傾向(患者一人当たり医療費順)'!$D$8</f>
        <v>白血病</v>
      </c>
      <c r="G41" s="222" t="s">
        <v>547</v>
      </c>
      <c r="H41" s="81">
        <v>2</v>
      </c>
      <c r="I41" s="82">
        <v>6086390</v>
      </c>
      <c r="J41" s="83">
        <v>838620</v>
      </c>
      <c r="K41" s="72">
        <f t="shared" si="1"/>
        <v>6925010</v>
      </c>
      <c r="L41" s="176">
        <f t="shared" si="2"/>
        <v>3462505</v>
      </c>
      <c r="M41" s="183">
        <f>IFERROR(H41/$Q$12,"-")</f>
        <v>2.2123893805309734E-4</v>
      </c>
      <c r="P41" s="49" t="s">
        <v>4</v>
      </c>
      <c r="Q41" s="208">
        <f>市区町村別_患者数!AM42</f>
        <v>51067</v>
      </c>
    </row>
    <row r="42" spans="2:17" ht="28.9" customHeight="1">
      <c r="B42" s="393"/>
      <c r="C42" s="386"/>
      <c r="D42" s="403"/>
      <c r="E42" s="80" t="str">
        <f>'高額レセ疾病傾向(患者一人当たり医療費順)'!$C$9</f>
        <v>0802</v>
      </c>
      <c r="F42" s="222" t="str">
        <f>'高額レセ疾病傾向(患者一人当たり医療費順)'!$D$9</f>
        <v>その他の外耳疾患</v>
      </c>
      <c r="G42" s="222" t="s">
        <v>521</v>
      </c>
      <c r="H42" s="81" t="s">
        <v>521</v>
      </c>
      <c r="I42" s="82" t="s">
        <v>521</v>
      </c>
      <c r="J42" s="83" t="s">
        <v>521</v>
      </c>
      <c r="K42" s="72" t="str">
        <f t="shared" si="1"/>
        <v>-</v>
      </c>
      <c r="L42" s="176" t="str">
        <f t="shared" si="2"/>
        <v>-</v>
      </c>
      <c r="M42" s="183" t="str">
        <f>IFERROR(H42/$Q$12,"-")</f>
        <v>-</v>
      </c>
      <c r="P42" s="49" t="s">
        <v>46</v>
      </c>
      <c r="Q42" s="208">
        <f>市区町村別_患者数!AM43</f>
        <v>10794</v>
      </c>
    </row>
    <row r="43" spans="2:17" ht="28.9" customHeight="1">
      <c r="B43" s="393"/>
      <c r="C43" s="386"/>
      <c r="D43" s="403"/>
      <c r="E43" s="80" t="str">
        <f>'高額レセ疾病傾向(患者一人当たり医療費順)'!$C$10</f>
        <v>0904</v>
      </c>
      <c r="F43" s="222" t="str">
        <f>'高額レセ疾病傾向(患者一人当たり医療費順)'!$D$10</f>
        <v>くも膜下出血</v>
      </c>
      <c r="G43" s="222" t="s">
        <v>548</v>
      </c>
      <c r="H43" s="81">
        <v>2</v>
      </c>
      <c r="I43" s="82">
        <v>4890040</v>
      </c>
      <c r="J43" s="83">
        <v>447730</v>
      </c>
      <c r="K43" s="72">
        <f t="shared" si="1"/>
        <v>5337770</v>
      </c>
      <c r="L43" s="176">
        <f t="shared" si="2"/>
        <v>2668885</v>
      </c>
      <c r="M43" s="183">
        <f>IFERROR(H43/$Q$12,"-")</f>
        <v>2.2123893805309734E-4</v>
      </c>
      <c r="P43" s="49" t="s">
        <v>9</v>
      </c>
      <c r="Q43" s="208">
        <f>市区町村別_患者数!AM44</f>
        <v>60444</v>
      </c>
    </row>
    <row r="44" spans="2:17" ht="28.9" customHeight="1" thickBot="1">
      <c r="B44" s="394"/>
      <c r="C44" s="388"/>
      <c r="D44" s="410"/>
      <c r="E44" s="84" t="str">
        <f>'高額レセ疾病傾向(患者一人当たり医療費順)'!$C$11</f>
        <v>1402</v>
      </c>
      <c r="F44" s="223" t="str">
        <f>'高額レセ疾病傾向(患者一人当たり医療費順)'!$D$11</f>
        <v>腎不全</v>
      </c>
      <c r="G44" s="223" t="s">
        <v>527</v>
      </c>
      <c r="H44" s="85">
        <v>39</v>
      </c>
      <c r="I44" s="86">
        <v>142941990</v>
      </c>
      <c r="J44" s="87">
        <v>135604350</v>
      </c>
      <c r="K44" s="73">
        <f t="shared" si="1"/>
        <v>278546340</v>
      </c>
      <c r="L44" s="177">
        <f t="shared" si="2"/>
        <v>7142213.846153846</v>
      </c>
      <c r="M44" s="184">
        <f>IFERROR(H44/$Q$12,"-")</f>
        <v>4.3141592920353982E-3</v>
      </c>
      <c r="P44" s="49" t="s">
        <v>47</v>
      </c>
      <c r="Q44" s="208">
        <f>市区町村別_患者数!AM45</f>
        <v>13161</v>
      </c>
    </row>
    <row r="45" spans="2:17" ht="28.9" customHeight="1">
      <c r="B45" s="392">
        <v>9</v>
      </c>
      <c r="C45" s="405" t="s">
        <v>116</v>
      </c>
      <c r="D45" s="398">
        <f>Q13</f>
        <v>5832</v>
      </c>
      <c r="E45" s="88" t="str">
        <f>'高額レセ疾病傾向(患者一人当たり医療費順)'!$C$7</f>
        <v>0506</v>
      </c>
      <c r="F45" s="221" t="str">
        <f>'高額レセ疾病傾向(患者一人当たり医療費順)'!$D$7</f>
        <v>知的障害＜精神遅滞＞</v>
      </c>
      <c r="G45" s="221" t="s">
        <v>521</v>
      </c>
      <c r="H45" s="137" t="s">
        <v>521</v>
      </c>
      <c r="I45" s="138" t="s">
        <v>521</v>
      </c>
      <c r="J45" s="139" t="s">
        <v>521</v>
      </c>
      <c r="K45" s="71" t="str">
        <f t="shared" si="1"/>
        <v>-</v>
      </c>
      <c r="L45" s="175" t="str">
        <f t="shared" si="2"/>
        <v>-</v>
      </c>
      <c r="M45" s="182" t="str">
        <f>IFERROR(H45/$Q$13,"-")</f>
        <v>-</v>
      </c>
      <c r="P45" s="49" t="s">
        <v>14</v>
      </c>
      <c r="Q45" s="208">
        <f>市区町村別_患者数!AM46</f>
        <v>24206</v>
      </c>
    </row>
    <row r="46" spans="2:17" ht="28.9" customHeight="1">
      <c r="B46" s="393"/>
      <c r="C46" s="386"/>
      <c r="D46" s="403"/>
      <c r="E46" s="80" t="str">
        <f>'高額レセ疾病傾向(患者一人当たり医療費順)'!$C$8</f>
        <v>0209</v>
      </c>
      <c r="F46" s="222" t="str">
        <f>'高額レセ疾病傾向(患者一人当たり医療費順)'!$D$8</f>
        <v>白血病</v>
      </c>
      <c r="G46" s="222" t="s">
        <v>204</v>
      </c>
      <c r="H46" s="81">
        <v>1</v>
      </c>
      <c r="I46" s="82">
        <v>526720</v>
      </c>
      <c r="J46" s="83">
        <v>683180</v>
      </c>
      <c r="K46" s="72">
        <f t="shared" si="1"/>
        <v>1209900</v>
      </c>
      <c r="L46" s="176">
        <f t="shared" si="2"/>
        <v>1209900</v>
      </c>
      <c r="M46" s="183">
        <f>IFERROR(H46/$Q$13,"-")</f>
        <v>1.7146776406035664E-4</v>
      </c>
      <c r="P46" s="49" t="s">
        <v>15</v>
      </c>
      <c r="Q46" s="208">
        <f>市区町村別_患者数!AM47</f>
        <v>63271</v>
      </c>
    </row>
    <row r="47" spans="2:17" ht="28.9" customHeight="1">
      <c r="B47" s="393"/>
      <c r="C47" s="386"/>
      <c r="D47" s="403"/>
      <c r="E47" s="80" t="str">
        <f>'高額レセ疾病傾向(患者一人当たり医療費順)'!$C$9</f>
        <v>0802</v>
      </c>
      <c r="F47" s="222" t="str">
        <f>'高額レセ疾病傾向(患者一人当たり医療費順)'!$D$9</f>
        <v>その他の外耳疾患</v>
      </c>
      <c r="G47" s="222" t="s">
        <v>521</v>
      </c>
      <c r="H47" s="81" t="s">
        <v>521</v>
      </c>
      <c r="I47" s="82" t="s">
        <v>521</v>
      </c>
      <c r="J47" s="83" t="s">
        <v>521</v>
      </c>
      <c r="K47" s="72" t="str">
        <f t="shared" si="1"/>
        <v>-</v>
      </c>
      <c r="L47" s="176" t="str">
        <f t="shared" si="2"/>
        <v>-</v>
      </c>
      <c r="M47" s="183" t="str">
        <f>IFERROR(H47/$Q$13,"-")</f>
        <v>-</v>
      </c>
      <c r="P47" s="49" t="s">
        <v>10</v>
      </c>
      <c r="Q47" s="208">
        <f>市区町村別_患者数!AM48</f>
        <v>38793</v>
      </c>
    </row>
    <row r="48" spans="2:17" ht="28.9" customHeight="1">
      <c r="B48" s="393"/>
      <c r="C48" s="386"/>
      <c r="D48" s="403"/>
      <c r="E48" s="80" t="str">
        <f>'高額レセ疾病傾向(患者一人当たり医療費順)'!$C$10</f>
        <v>0904</v>
      </c>
      <c r="F48" s="222" t="str">
        <f>'高額レセ疾病傾向(患者一人当たり医療費順)'!$D$10</f>
        <v>くも膜下出血</v>
      </c>
      <c r="G48" s="222" t="s">
        <v>521</v>
      </c>
      <c r="H48" s="81" t="s">
        <v>521</v>
      </c>
      <c r="I48" s="82" t="s">
        <v>521</v>
      </c>
      <c r="J48" s="83" t="s">
        <v>521</v>
      </c>
      <c r="K48" s="72" t="str">
        <f t="shared" si="1"/>
        <v>-</v>
      </c>
      <c r="L48" s="176" t="str">
        <f t="shared" si="2"/>
        <v>-</v>
      </c>
      <c r="M48" s="183" t="str">
        <f>IFERROR(H48/$Q$13,"-")</f>
        <v>-</v>
      </c>
      <c r="P48" s="49" t="s">
        <v>22</v>
      </c>
      <c r="Q48" s="208">
        <f>市区町村別_患者数!AM49</f>
        <v>42898</v>
      </c>
    </row>
    <row r="49" spans="2:17" ht="28.9" customHeight="1" thickBot="1">
      <c r="B49" s="394"/>
      <c r="C49" s="388"/>
      <c r="D49" s="410"/>
      <c r="E49" s="84" t="str">
        <f>'高額レセ疾病傾向(患者一人当たり医療費順)'!$C$11</f>
        <v>1402</v>
      </c>
      <c r="F49" s="223" t="str">
        <f>'高額レセ疾病傾向(患者一人当たり医療費順)'!$D$11</f>
        <v>腎不全</v>
      </c>
      <c r="G49" s="223" t="s">
        <v>529</v>
      </c>
      <c r="H49" s="85">
        <v>37</v>
      </c>
      <c r="I49" s="86">
        <v>97858840</v>
      </c>
      <c r="J49" s="87">
        <v>81430510</v>
      </c>
      <c r="K49" s="73">
        <f t="shared" si="1"/>
        <v>179289350</v>
      </c>
      <c r="L49" s="177">
        <f t="shared" si="2"/>
        <v>4845658.1081081079</v>
      </c>
      <c r="M49" s="184">
        <f>IFERROR(H49/$Q$13,"-")</f>
        <v>6.3443072702331965E-3</v>
      </c>
      <c r="P49" s="49" t="s">
        <v>48</v>
      </c>
      <c r="Q49" s="208">
        <f>市区町村別_患者数!AM50</f>
        <v>14920</v>
      </c>
    </row>
    <row r="50" spans="2:17" ht="29.1" customHeight="1">
      <c r="B50" s="392">
        <v>10</v>
      </c>
      <c r="C50" s="405" t="s">
        <v>60</v>
      </c>
      <c r="D50" s="398">
        <f>Q14</f>
        <v>13483</v>
      </c>
      <c r="E50" s="88" t="str">
        <f>'高額レセ疾病傾向(患者一人当たり医療費順)'!$C$7</f>
        <v>0506</v>
      </c>
      <c r="F50" s="221" t="str">
        <f>'高額レセ疾病傾向(患者一人当たり医療費順)'!$D$7</f>
        <v>知的障害＜精神遅滞＞</v>
      </c>
      <c r="G50" s="221" t="s">
        <v>521</v>
      </c>
      <c r="H50" s="137" t="s">
        <v>521</v>
      </c>
      <c r="I50" s="138" t="s">
        <v>521</v>
      </c>
      <c r="J50" s="139" t="s">
        <v>521</v>
      </c>
      <c r="K50" s="71" t="str">
        <f t="shared" si="1"/>
        <v>-</v>
      </c>
      <c r="L50" s="175" t="str">
        <f t="shared" si="2"/>
        <v>-</v>
      </c>
      <c r="M50" s="182" t="str">
        <f>IFERROR(H50/$Q$14,"-")</f>
        <v>-</v>
      </c>
      <c r="P50" s="49" t="s">
        <v>26</v>
      </c>
      <c r="Q50" s="208">
        <f>市区町村別_患者数!AM51</f>
        <v>19066</v>
      </c>
    </row>
    <row r="51" spans="2:17" ht="28.9" customHeight="1">
      <c r="B51" s="393"/>
      <c r="C51" s="386"/>
      <c r="D51" s="403"/>
      <c r="E51" s="80" t="str">
        <f>'高額レセ疾病傾向(患者一人当たり医療費順)'!$C$8</f>
        <v>0209</v>
      </c>
      <c r="F51" s="222" t="str">
        <f>'高額レセ疾病傾向(患者一人当たり医療費順)'!$D$8</f>
        <v>白血病</v>
      </c>
      <c r="G51" s="222" t="s">
        <v>549</v>
      </c>
      <c r="H51" s="81">
        <v>7</v>
      </c>
      <c r="I51" s="82">
        <v>21063210</v>
      </c>
      <c r="J51" s="83">
        <v>11352470</v>
      </c>
      <c r="K51" s="72">
        <f t="shared" si="1"/>
        <v>32415680</v>
      </c>
      <c r="L51" s="176">
        <f t="shared" si="2"/>
        <v>4630811.4285714282</v>
      </c>
      <c r="M51" s="183">
        <f>IFERROR(H51/$Q$14,"-")</f>
        <v>5.1917229103315291E-4</v>
      </c>
      <c r="P51" s="49" t="s">
        <v>16</v>
      </c>
      <c r="Q51" s="208">
        <f>市区町村別_患者数!AM52</f>
        <v>38675</v>
      </c>
    </row>
    <row r="52" spans="2:17" ht="28.9" customHeight="1">
      <c r="B52" s="393"/>
      <c r="C52" s="386"/>
      <c r="D52" s="403"/>
      <c r="E52" s="80" t="str">
        <f>'高額レセ疾病傾向(患者一人当たり医療費順)'!$C$9</f>
        <v>0802</v>
      </c>
      <c r="F52" s="222" t="str">
        <f>'高額レセ疾病傾向(患者一人当たり医療費順)'!$D$9</f>
        <v>その他の外耳疾患</v>
      </c>
      <c r="G52" s="222" t="s">
        <v>521</v>
      </c>
      <c r="H52" s="81" t="s">
        <v>521</v>
      </c>
      <c r="I52" s="82" t="s">
        <v>521</v>
      </c>
      <c r="J52" s="83" t="s">
        <v>521</v>
      </c>
      <c r="K52" s="72" t="str">
        <f t="shared" si="1"/>
        <v>-</v>
      </c>
      <c r="L52" s="176" t="str">
        <f t="shared" si="2"/>
        <v>-</v>
      </c>
      <c r="M52" s="183" t="str">
        <f>IFERROR(H52/$Q$14,"-")</f>
        <v>-</v>
      </c>
      <c r="P52" s="49" t="s">
        <v>27</v>
      </c>
      <c r="Q52" s="208">
        <f>市区町村別_患者数!AM53</f>
        <v>20759</v>
      </c>
    </row>
    <row r="53" spans="2:17" ht="28.9" customHeight="1">
      <c r="B53" s="393"/>
      <c r="C53" s="386"/>
      <c r="D53" s="403"/>
      <c r="E53" s="80" t="str">
        <f>'高額レセ疾病傾向(患者一人当たり医療費順)'!$C$10</f>
        <v>0904</v>
      </c>
      <c r="F53" s="222" t="str">
        <f>'高額レセ疾病傾向(患者一人当たり医療費順)'!$D$10</f>
        <v>くも膜下出血</v>
      </c>
      <c r="G53" s="222" t="s">
        <v>538</v>
      </c>
      <c r="H53" s="81">
        <v>4</v>
      </c>
      <c r="I53" s="82">
        <v>6482190</v>
      </c>
      <c r="J53" s="83">
        <v>502160</v>
      </c>
      <c r="K53" s="72">
        <f t="shared" si="1"/>
        <v>6984350</v>
      </c>
      <c r="L53" s="176">
        <f t="shared" si="2"/>
        <v>1746087.5</v>
      </c>
      <c r="M53" s="183">
        <f>IFERROR(H53/$Q$14,"-")</f>
        <v>2.9666988059037308E-4</v>
      </c>
      <c r="P53" s="49" t="s">
        <v>28</v>
      </c>
      <c r="Q53" s="208">
        <f>市区町村別_患者数!AM54</f>
        <v>20958</v>
      </c>
    </row>
    <row r="54" spans="2:17" ht="28.9" customHeight="1" thickBot="1">
      <c r="B54" s="394"/>
      <c r="C54" s="388"/>
      <c r="D54" s="410"/>
      <c r="E54" s="84" t="str">
        <f>'高額レセ疾病傾向(患者一人当たり医療費順)'!$C$11</f>
        <v>1402</v>
      </c>
      <c r="F54" s="223" t="str">
        <f>'高額レセ疾病傾向(患者一人当たり医療費順)'!$D$11</f>
        <v>腎不全</v>
      </c>
      <c r="G54" s="223" t="s">
        <v>524</v>
      </c>
      <c r="H54" s="85">
        <v>65</v>
      </c>
      <c r="I54" s="86">
        <v>168676490</v>
      </c>
      <c r="J54" s="87">
        <v>184574890</v>
      </c>
      <c r="K54" s="73">
        <f t="shared" si="1"/>
        <v>353251380</v>
      </c>
      <c r="L54" s="177">
        <f t="shared" si="2"/>
        <v>5434636.615384615</v>
      </c>
      <c r="M54" s="184">
        <f>IFERROR(H54/$Q$14,"-")</f>
        <v>4.820885559593562E-3</v>
      </c>
      <c r="P54" s="49" t="s">
        <v>17</v>
      </c>
      <c r="Q54" s="208">
        <f>市区町村別_患者数!AM55</f>
        <v>18785</v>
      </c>
    </row>
    <row r="55" spans="2:17" ht="28.9" customHeight="1">
      <c r="B55" s="392">
        <v>11</v>
      </c>
      <c r="C55" s="405" t="s">
        <v>61</v>
      </c>
      <c r="D55" s="398">
        <f>Q15</f>
        <v>23211</v>
      </c>
      <c r="E55" s="88" t="str">
        <f>'高額レセ疾病傾向(患者一人当たり医療費順)'!$C$7</f>
        <v>0506</v>
      </c>
      <c r="F55" s="221" t="str">
        <f>'高額レセ疾病傾向(患者一人当たり医療費順)'!$D$7</f>
        <v>知的障害＜精神遅滞＞</v>
      </c>
      <c r="G55" s="221" t="s">
        <v>521</v>
      </c>
      <c r="H55" s="137" t="s">
        <v>521</v>
      </c>
      <c r="I55" s="138" t="s">
        <v>521</v>
      </c>
      <c r="J55" s="139" t="s">
        <v>521</v>
      </c>
      <c r="K55" s="71" t="str">
        <f t="shared" si="1"/>
        <v>-</v>
      </c>
      <c r="L55" s="175" t="str">
        <f t="shared" si="2"/>
        <v>-</v>
      </c>
      <c r="M55" s="182" t="str">
        <f>IFERROR(H55/$Q$15,"-")</f>
        <v>-</v>
      </c>
      <c r="P55" s="49" t="s">
        <v>49</v>
      </c>
      <c r="Q55" s="208">
        <f>市区町村別_患者数!AM56</f>
        <v>25056</v>
      </c>
    </row>
    <row r="56" spans="2:17" ht="28.9" customHeight="1">
      <c r="B56" s="393"/>
      <c r="C56" s="386"/>
      <c r="D56" s="403"/>
      <c r="E56" s="80" t="str">
        <f>'高額レセ疾病傾向(患者一人当たり医療費順)'!$C$8</f>
        <v>0209</v>
      </c>
      <c r="F56" s="222" t="str">
        <f>'高額レセ疾病傾向(患者一人当たり医療費順)'!$D$8</f>
        <v>白血病</v>
      </c>
      <c r="G56" s="222" t="s">
        <v>550</v>
      </c>
      <c r="H56" s="81">
        <v>15</v>
      </c>
      <c r="I56" s="82">
        <v>43656810</v>
      </c>
      <c r="J56" s="83">
        <v>35348430</v>
      </c>
      <c r="K56" s="72">
        <f t="shared" si="1"/>
        <v>79005240</v>
      </c>
      <c r="L56" s="176">
        <f t="shared" si="2"/>
        <v>5267016</v>
      </c>
      <c r="M56" s="183">
        <f>IFERROR(H56/$Q$15,"-")</f>
        <v>6.4624531472146822E-4</v>
      </c>
      <c r="P56" s="49" t="s">
        <v>5</v>
      </c>
      <c r="Q56" s="208">
        <f>市区町村別_患者数!AM57</f>
        <v>20478</v>
      </c>
    </row>
    <row r="57" spans="2:17" ht="28.9" customHeight="1">
      <c r="B57" s="393"/>
      <c r="C57" s="386"/>
      <c r="D57" s="403"/>
      <c r="E57" s="80" t="str">
        <f>'高額レセ疾病傾向(患者一人当たり医療費順)'!$C$9</f>
        <v>0802</v>
      </c>
      <c r="F57" s="222" t="str">
        <f>'高額レセ疾病傾向(患者一人当たり医療費順)'!$D$9</f>
        <v>その他の外耳疾患</v>
      </c>
      <c r="G57" s="222" t="s">
        <v>521</v>
      </c>
      <c r="H57" s="81" t="s">
        <v>521</v>
      </c>
      <c r="I57" s="82" t="s">
        <v>521</v>
      </c>
      <c r="J57" s="83" t="s">
        <v>521</v>
      </c>
      <c r="K57" s="72" t="str">
        <f t="shared" si="1"/>
        <v>-</v>
      </c>
      <c r="L57" s="176" t="str">
        <f t="shared" si="2"/>
        <v>-</v>
      </c>
      <c r="M57" s="183" t="str">
        <f>IFERROR(H57/$Q$15,"-")</f>
        <v>-</v>
      </c>
      <c r="P57" s="49" t="s">
        <v>23</v>
      </c>
      <c r="Q57" s="208">
        <f>市区町村別_患者数!AM58</f>
        <v>11403</v>
      </c>
    </row>
    <row r="58" spans="2:17" ht="42" customHeight="1">
      <c r="B58" s="393"/>
      <c r="C58" s="386"/>
      <c r="D58" s="403"/>
      <c r="E58" s="80" t="str">
        <f>'高額レセ疾病傾向(患者一人当たり医療費順)'!$C$10</f>
        <v>0904</v>
      </c>
      <c r="F58" s="222" t="str">
        <f>'高額レセ疾病傾向(患者一人当たり医療費順)'!$D$10</f>
        <v>くも膜下出血</v>
      </c>
      <c r="G58" s="222" t="s">
        <v>551</v>
      </c>
      <c r="H58" s="81">
        <v>6</v>
      </c>
      <c r="I58" s="82">
        <v>49211110</v>
      </c>
      <c r="J58" s="83">
        <v>887460</v>
      </c>
      <c r="K58" s="72">
        <f t="shared" si="1"/>
        <v>50098570</v>
      </c>
      <c r="L58" s="176">
        <f t="shared" si="2"/>
        <v>8349761.666666667</v>
      </c>
      <c r="M58" s="183">
        <f>IFERROR(H58/$Q$15,"-")</f>
        <v>2.5849812588858733E-4</v>
      </c>
      <c r="P58" s="49" t="s">
        <v>29</v>
      </c>
      <c r="Q58" s="208">
        <f>市区町村別_患者数!AM59</f>
        <v>19212</v>
      </c>
    </row>
    <row r="59" spans="2:17" ht="28.9" customHeight="1" thickBot="1">
      <c r="B59" s="394"/>
      <c r="C59" s="388"/>
      <c r="D59" s="410"/>
      <c r="E59" s="84" t="str">
        <f>'高額レセ疾病傾向(患者一人当たり医療費順)'!$C$11</f>
        <v>1402</v>
      </c>
      <c r="F59" s="223" t="str">
        <f>'高額レセ疾病傾向(患者一人当たり医療費順)'!$D$11</f>
        <v>腎不全</v>
      </c>
      <c r="G59" s="222" t="s">
        <v>529</v>
      </c>
      <c r="H59" s="81">
        <v>129</v>
      </c>
      <c r="I59" s="82">
        <v>396520680</v>
      </c>
      <c r="J59" s="83">
        <v>375307630</v>
      </c>
      <c r="K59" s="72">
        <f t="shared" si="1"/>
        <v>771828310</v>
      </c>
      <c r="L59" s="176">
        <f t="shared" si="2"/>
        <v>5983165.1937984498</v>
      </c>
      <c r="M59" s="183">
        <f>IFERROR(H59/$Q$15,"-")</f>
        <v>5.5577097066046273E-3</v>
      </c>
      <c r="P59" s="49" t="s">
        <v>18</v>
      </c>
      <c r="Q59" s="208">
        <f>市区町村別_患者数!AM60</f>
        <v>20118</v>
      </c>
    </row>
    <row r="60" spans="2:17" ht="29.1" customHeight="1">
      <c r="B60" s="392">
        <v>12</v>
      </c>
      <c r="C60" s="405" t="s">
        <v>117</v>
      </c>
      <c r="D60" s="398">
        <f>Q16</f>
        <v>12001</v>
      </c>
      <c r="E60" s="88" t="str">
        <f>'高額レセ疾病傾向(患者一人当たり医療費順)'!$C$7</f>
        <v>0506</v>
      </c>
      <c r="F60" s="221" t="str">
        <f>'高額レセ疾病傾向(患者一人当たり医療費順)'!$D$7</f>
        <v>知的障害＜精神遅滞＞</v>
      </c>
      <c r="G60" s="221" t="s">
        <v>521</v>
      </c>
      <c r="H60" s="137" t="s">
        <v>521</v>
      </c>
      <c r="I60" s="138" t="s">
        <v>521</v>
      </c>
      <c r="J60" s="139" t="s">
        <v>521</v>
      </c>
      <c r="K60" s="71" t="str">
        <f t="shared" si="1"/>
        <v>-</v>
      </c>
      <c r="L60" s="175" t="str">
        <f t="shared" si="2"/>
        <v>-</v>
      </c>
      <c r="M60" s="182" t="str">
        <f>IFERROR(H60/$Q$16,"-")</f>
        <v>-</v>
      </c>
      <c r="P60" s="49" t="s">
        <v>11</v>
      </c>
      <c r="Q60" s="208">
        <f>市区町村別_患者数!AM61</f>
        <v>12664</v>
      </c>
    </row>
    <row r="61" spans="2:17" ht="28.9" customHeight="1">
      <c r="B61" s="393"/>
      <c r="C61" s="386"/>
      <c r="D61" s="403"/>
      <c r="E61" s="80" t="str">
        <f>'高額レセ疾病傾向(患者一人当たり医療費順)'!$C$8</f>
        <v>0209</v>
      </c>
      <c r="F61" s="222" t="str">
        <f>'高額レセ疾病傾向(患者一人当たり医療費順)'!$D$8</f>
        <v>白血病</v>
      </c>
      <c r="G61" s="222" t="s">
        <v>552</v>
      </c>
      <c r="H61" s="81">
        <v>6</v>
      </c>
      <c r="I61" s="82">
        <v>7318740</v>
      </c>
      <c r="J61" s="83">
        <v>18746560</v>
      </c>
      <c r="K61" s="72">
        <f t="shared" si="1"/>
        <v>26065300</v>
      </c>
      <c r="L61" s="176">
        <f t="shared" si="2"/>
        <v>4344216.666666667</v>
      </c>
      <c r="M61" s="183">
        <f>IFERROR(H61/$Q$16,"-")</f>
        <v>4.9995833680526619E-4</v>
      </c>
      <c r="P61" s="49" t="s">
        <v>50</v>
      </c>
      <c r="Q61" s="208">
        <f>市区町村別_患者数!AM62</f>
        <v>9154</v>
      </c>
    </row>
    <row r="62" spans="2:17" ht="28.9" customHeight="1">
      <c r="B62" s="393"/>
      <c r="C62" s="386"/>
      <c r="D62" s="403"/>
      <c r="E62" s="80" t="str">
        <f>'高額レセ疾病傾向(患者一人当たり医療費順)'!$C$9</f>
        <v>0802</v>
      </c>
      <c r="F62" s="222" t="str">
        <f>'高額レセ疾病傾向(患者一人当たり医療費順)'!$D$9</f>
        <v>その他の外耳疾患</v>
      </c>
      <c r="G62" s="222" t="s">
        <v>521</v>
      </c>
      <c r="H62" s="81" t="s">
        <v>521</v>
      </c>
      <c r="I62" s="82" t="s">
        <v>521</v>
      </c>
      <c r="J62" s="83" t="s">
        <v>521</v>
      </c>
      <c r="K62" s="72" t="str">
        <f t="shared" si="1"/>
        <v>-</v>
      </c>
      <c r="L62" s="176" t="str">
        <f t="shared" si="2"/>
        <v>-</v>
      </c>
      <c r="M62" s="183" t="str">
        <f>IFERROR(H62/$Q$16,"-")</f>
        <v>-</v>
      </c>
      <c r="P62" s="49" t="s">
        <v>30</v>
      </c>
      <c r="Q62" s="208">
        <f>市区町村別_患者数!AM63</f>
        <v>10701</v>
      </c>
    </row>
    <row r="63" spans="2:17" ht="29.1" customHeight="1">
      <c r="B63" s="393"/>
      <c r="C63" s="386"/>
      <c r="D63" s="403"/>
      <c r="E63" s="80" t="str">
        <f>'高額レセ疾病傾向(患者一人当たり医療費順)'!$C$10</f>
        <v>0904</v>
      </c>
      <c r="F63" s="222" t="str">
        <f>'高額レセ疾病傾向(患者一人当たり医療費順)'!$D$10</f>
        <v>くも膜下出血</v>
      </c>
      <c r="G63" s="222" t="s">
        <v>538</v>
      </c>
      <c r="H63" s="81">
        <v>3</v>
      </c>
      <c r="I63" s="82">
        <v>18355450</v>
      </c>
      <c r="J63" s="83">
        <v>876790</v>
      </c>
      <c r="K63" s="72">
        <f t="shared" si="1"/>
        <v>19232240</v>
      </c>
      <c r="L63" s="176">
        <f t="shared" si="2"/>
        <v>6410746.666666667</v>
      </c>
      <c r="M63" s="183">
        <f>IFERROR(H63/$Q$16,"-")</f>
        <v>2.4997916840263309E-4</v>
      </c>
      <c r="P63" s="49" t="s">
        <v>24</v>
      </c>
      <c r="Q63" s="208">
        <f>市区町村別_患者数!AM64</f>
        <v>76479</v>
      </c>
    </row>
    <row r="64" spans="2:17" ht="28.9" customHeight="1" thickBot="1">
      <c r="B64" s="394"/>
      <c r="C64" s="388"/>
      <c r="D64" s="410"/>
      <c r="E64" s="84" t="str">
        <f>'高額レセ疾病傾向(患者一人当たり医療費順)'!$C$11</f>
        <v>1402</v>
      </c>
      <c r="F64" s="223" t="str">
        <f>'高額レセ疾病傾向(患者一人当たり医療費順)'!$D$11</f>
        <v>腎不全</v>
      </c>
      <c r="G64" s="223" t="s">
        <v>553</v>
      </c>
      <c r="H64" s="85">
        <v>57</v>
      </c>
      <c r="I64" s="86">
        <v>180277780</v>
      </c>
      <c r="J64" s="87">
        <v>172595390</v>
      </c>
      <c r="K64" s="73">
        <f t="shared" si="1"/>
        <v>352873170</v>
      </c>
      <c r="L64" s="177">
        <f t="shared" si="2"/>
        <v>6190757.3684210526</v>
      </c>
      <c r="M64" s="184">
        <f>IFERROR(H64/$Q$16,"-")</f>
        <v>4.7496041996500293E-3</v>
      </c>
      <c r="P64" s="49" t="s">
        <v>51</v>
      </c>
      <c r="Q64" s="208">
        <f>市区町村別_患者数!AM65</f>
        <v>9993</v>
      </c>
    </row>
    <row r="65" spans="2:17" ht="28.9" customHeight="1">
      <c r="B65" s="392">
        <v>13</v>
      </c>
      <c r="C65" s="405" t="s">
        <v>118</v>
      </c>
      <c r="D65" s="398">
        <f>Q17</f>
        <v>20792</v>
      </c>
      <c r="E65" s="88" t="str">
        <f>'高額レセ疾病傾向(患者一人当たり医療費順)'!$C$7</f>
        <v>0506</v>
      </c>
      <c r="F65" s="221" t="str">
        <f>'高額レセ疾病傾向(患者一人当たり医療費順)'!$D$7</f>
        <v>知的障害＜精神遅滞＞</v>
      </c>
      <c r="G65" s="221" t="s">
        <v>521</v>
      </c>
      <c r="H65" s="137" t="s">
        <v>521</v>
      </c>
      <c r="I65" s="138" t="s">
        <v>521</v>
      </c>
      <c r="J65" s="139" t="s">
        <v>521</v>
      </c>
      <c r="K65" s="71" t="str">
        <f t="shared" si="1"/>
        <v>-</v>
      </c>
      <c r="L65" s="175" t="str">
        <f t="shared" si="2"/>
        <v>-</v>
      </c>
      <c r="M65" s="182" t="str">
        <f>IFERROR(H65/$Q$17,"-")</f>
        <v>-</v>
      </c>
      <c r="P65" s="49" t="s">
        <v>19</v>
      </c>
      <c r="Q65" s="208">
        <f>市区町村別_患者数!AM66</f>
        <v>8783</v>
      </c>
    </row>
    <row r="66" spans="2:17" ht="28.9" customHeight="1">
      <c r="B66" s="393"/>
      <c r="C66" s="386"/>
      <c r="D66" s="403"/>
      <c r="E66" s="80" t="str">
        <f>'高額レセ疾病傾向(患者一人当たり医療費順)'!$C$8</f>
        <v>0209</v>
      </c>
      <c r="F66" s="222" t="str">
        <f>'高額レセ疾病傾向(患者一人当たり医療費順)'!$D$8</f>
        <v>白血病</v>
      </c>
      <c r="G66" s="222" t="s">
        <v>554</v>
      </c>
      <c r="H66" s="81">
        <v>7</v>
      </c>
      <c r="I66" s="82">
        <v>26340660</v>
      </c>
      <c r="J66" s="83">
        <v>22988500</v>
      </c>
      <c r="K66" s="72">
        <f t="shared" si="1"/>
        <v>49329160</v>
      </c>
      <c r="L66" s="176">
        <f t="shared" si="2"/>
        <v>7047022.8571428573</v>
      </c>
      <c r="M66" s="183">
        <f>IFERROR(H66/$Q$17,"-")</f>
        <v>3.3666794921123508E-4</v>
      </c>
      <c r="P66" s="49" t="s">
        <v>20</v>
      </c>
      <c r="Q66" s="208">
        <f>市区町村別_患者数!AM67</f>
        <v>12953</v>
      </c>
    </row>
    <row r="67" spans="2:17" ht="28.9" customHeight="1">
      <c r="B67" s="393"/>
      <c r="C67" s="386"/>
      <c r="D67" s="403"/>
      <c r="E67" s="80" t="str">
        <f>'高額レセ疾病傾向(患者一人当たり医療費順)'!$C$9</f>
        <v>0802</v>
      </c>
      <c r="F67" s="222" t="str">
        <f>'高額レセ疾病傾向(患者一人当たり医療費順)'!$D$9</f>
        <v>その他の外耳疾患</v>
      </c>
      <c r="G67" s="222" t="s">
        <v>521</v>
      </c>
      <c r="H67" s="81" t="s">
        <v>521</v>
      </c>
      <c r="I67" s="82" t="s">
        <v>521</v>
      </c>
      <c r="J67" s="83" t="s">
        <v>521</v>
      </c>
      <c r="K67" s="72" t="str">
        <f t="shared" si="1"/>
        <v>-</v>
      </c>
      <c r="L67" s="176" t="str">
        <f t="shared" si="2"/>
        <v>-</v>
      </c>
      <c r="M67" s="183" t="str">
        <f>IFERROR(H67/$Q$17,"-")</f>
        <v>-</v>
      </c>
      <c r="P67" s="49" t="s">
        <v>31</v>
      </c>
      <c r="Q67" s="208">
        <f>市区町村別_患者数!AM68</f>
        <v>9425</v>
      </c>
    </row>
    <row r="68" spans="2:17" ht="29.1" customHeight="1">
      <c r="B68" s="393"/>
      <c r="C68" s="386"/>
      <c r="D68" s="403"/>
      <c r="E68" s="80" t="str">
        <f>'高額レセ疾病傾向(患者一人当たり医療費順)'!$C$10</f>
        <v>0904</v>
      </c>
      <c r="F68" s="222" t="str">
        <f>'高額レセ疾病傾向(患者一人当たり医療費順)'!$D$10</f>
        <v>くも膜下出血</v>
      </c>
      <c r="G68" s="222" t="s">
        <v>534</v>
      </c>
      <c r="H68" s="81">
        <v>4</v>
      </c>
      <c r="I68" s="82">
        <v>26114360</v>
      </c>
      <c r="J68" s="83">
        <v>365540</v>
      </c>
      <c r="K68" s="72">
        <f t="shared" si="1"/>
        <v>26479900</v>
      </c>
      <c r="L68" s="176">
        <f t="shared" si="2"/>
        <v>6619975</v>
      </c>
      <c r="M68" s="183">
        <f>IFERROR(H68/$Q$17,"-")</f>
        <v>1.9238168526356292E-4</v>
      </c>
      <c r="P68" s="49" t="s">
        <v>52</v>
      </c>
      <c r="Q68" s="208">
        <f>市区町村別_患者数!AM69</f>
        <v>9877</v>
      </c>
    </row>
    <row r="69" spans="2:17" ht="28.9" customHeight="1" thickBot="1">
      <c r="B69" s="394"/>
      <c r="C69" s="388"/>
      <c r="D69" s="410"/>
      <c r="E69" s="84" t="str">
        <f>'高額レセ疾病傾向(患者一人当たり医療費順)'!$C$11</f>
        <v>1402</v>
      </c>
      <c r="F69" s="223" t="str">
        <f>'高額レセ疾病傾向(患者一人当たり医療費順)'!$D$11</f>
        <v>腎不全</v>
      </c>
      <c r="G69" s="222" t="s">
        <v>527</v>
      </c>
      <c r="H69" s="81">
        <v>117</v>
      </c>
      <c r="I69" s="82">
        <v>373261320</v>
      </c>
      <c r="J69" s="83">
        <v>322759890</v>
      </c>
      <c r="K69" s="72">
        <f t="shared" si="1"/>
        <v>696021210</v>
      </c>
      <c r="L69" s="176">
        <f t="shared" ref="L69:L71" si="3">IFERROR(K69/H69,"-")</f>
        <v>5948899.230769231</v>
      </c>
      <c r="M69" s="183">
        <f>IFERROR(H69/$Q$17,"-")</f>
        <v>5.6271642939592151E-3</v>
      </c>
      <c r="P69" s="49" t="s">
        <v>12</v>
      </c>
      <c r="Q69" s="208">
        <f>市区町村別_患者数!AM70</f>
        <v>4881</v>
      </c>
    </row>
    <row r="70" spans="2:17" ht="29.1" customHeight="1">
      <c r="B70" s="392">
        <v>14</v>
      </c>
      <c r="C70" s="405" t="s">
        <v>119</v>
      </c>
      <c r="D70" s="398">
        <f>Q18</f>
        <v>15727</v>
      </c>
      <c r="E70" s="88" t="str">
        <f>'高額レセ疾病傾向(患者一人当たり医療費順)'!$C$7</f>
        <v>0506</v>
      </c>
      <c r="F70" s="221" t="str">
        <f>'高額レセ疾病傾向(患者一人当たり医療費順)'!$D$7</f>
        <v>知的障害＜精神遅滞＞</v>
      </c>
      <c r="G70" s="221" t="s">
        <v>521</v>
      </c>
      <c r="H70" s="137" t="s">
        <v>521</v>
      </c>
      <c r="I70" s="138" t="s">
        <v>521</v>
      </c>
      <c r="J70" s="139" t="s">
        <v>521</v>
      </c>
      <c r="K70" s="71" t="str">
        <f t="shared" ref="K70:K133" si="4">IF(SUM(I70:J70)=0,"-",SUM(I70:J70))</f>
        <v>-</v>
      </c>
      <c r="L70" s="175" t="str">
        <f t="shared" si="3"/>
        <v>-</v>
      </c>
      <c r="M70" s="182" t="str">
        <f>IFERROR(H70/$Q$18,"-")</f>
        <v>-</v>
      </c>
      <c r="P70" s="49" t="s">
        <v>6</v>
      </c>
      <c r="Q70" s="208">
        <f>市区町村別_患者数!AM71</f>
        <v>5005</v>
      </c>
    </row>
    <row r="71" spans="2:17" ht="28.9" customHeight="1">
      <c r="B71" s="393"/>
      <c r="C71" s="386"/>
      <c r="D71" s="403"/>
      <c r="E71" s="80" t="str">
        <f>'高額レセ疾病傾向(患者一人当たり医療費順)'!$C$8</f>
        <v>0209</v>
      </c>
      <c r="F71" s="222" t="str">
        <f>'高額レセ疾病傾向(患者一人当たり医療費順)'!$D$8</f>
        <v>白血病</v>
      </c>
      <c r="G71" s="222" t="s">
        <v>555</v>
      </c>
      <c r="H71" s="81">
        <v>7</v>
      </c>
      <c r="I71" s="82">
        <v>31363890</v>
      </c>
      <c r="J71" s="83">
        <v>12990810</v>
      </c>
      <c r="K71" s="72">
        <f t="shared" si="4"/>
        <v>44354700</v>
      </c>
      <c r="L71" s="176">
        <f t="shared" si="3"/>
        <v>6336385.7142857146</v>
      </c>
      <c r="M71" s="183">
        <f>IFERROR(H71/$Q$18,"-")</f>
        <v>4.4509442360272141E-4</v>
      </c>
      <c r="P71" s="49" t="s">
        <v>7</v>
      </c>
      <c r="Q71" s="208">
        <f>市区町村別_患者数!AM72</f>
        <v>2177</v>
      </c>
    </row>
    <row r="72" spans="2:17" ht="28.9" customHeight="1">
      <c r="B72" s="393"/>
      <c r="C72" s="386"/>
      <c r="D72" s="403"/>
      <c r="E72" s="80" t="str">
        <f>'高額レセ疾病傾向(患者一人当たり医療費順)'!$C$9</f>
        <v>0802</v>
      </c>
      <c r="F72" s="222" t="str">
        <f>'高額レセ疾病傾向(患者一人当たり医療費順)'!$D$9</f>
        <v>その他の外耳疾患</v>
      </c>
      <c r="G72" s="222" t="s">
        <v>521</v>
      </c>
      <c r="H72" s="81" t="s">
        <v>521</v>
      </c>
      <c r="I72" s="82" t="s">
        <v>521</v>
      </c>
      <c r="J72" s="83" t="s">
        <v>521</v>
      </c>
      <c r="K72" s="72" t="str">
        <f t="shared" si="4"/>
        <v>-</v>
      </c>
      <c r="L72" s="176" t="str">
        <f t="shared" ref="L72:L73" si="5">IFERROR(K72/H72,"-")</f>
        <v>-</v>
      </c>
      <c r="M72" s="183" t="str">
        <f>IFERROR(H72/$Q$18,"-")</f>
        <v>-</v>
      </c>
      <c r="P72" s="49" t="s">
        <v>53</v>
      </c>
      <c r="Q72" s="208">
        <f>市区町村別_患者数!AM73</f>
        <v>2923</v>
      </c>
    </row>
    <row r="73" spans="2:17" ht="39.950000000000003" customHeight="1">
      <c r="B73" s="393"/>
      <c r="C73" s="386"/>
      <c r="D73" s="403"/>
      <c r="E73" s="80" t="str">
        <f>'高額レセ疾病傾向(患者一人当たり医療費順)'!$C$10</f>
        <v>0904</v>
      </c>
      <c r="F73" s="222" t="str">
        <f>'高額レセ疾病傾向(患者一人当たり医療費順)'!$D$10</f>
        <v>くも膜下出血</v>
      </c>
      <c r="G73" s="222" t="s">
        <v>556</v>
      </c>
      <c r="H73" s="81">
        <v>4</v>
      </c>
      <c r="I73" s="82">
        <v>33091670</v>
      </c>
      <c r="J73" s="83">
        <v>278080</v>
      </c>
      <c r="K73" s="72">
        <f t="shared" si="4"/>
        <v>33369750</v>
      </c>
      <c r="L73" s="176">
        <f t="shared" si="5"/>
        <v>8342437.5</v>
      </c>
      <c r="M73" s="183">
        <f>IFERROR(H73/$Q$18,"-")</f>
        <v>2.5433967063012654E-4</v>
      </c>
      <c r="P73" s="49" t="s">
        <v>54</v>
      </c>
      <c r="Q73" s="208">
        <f>市区町村別_患者数!AM74</f>
        <v>6841</v>
      </c>
    </row>
    <row r="74" spans="2:17" ht="28.9" customHeight="1" thickBot="1">
      <c r="B74" s="394"/>
      <c r="C74" s="388"/>
      <c r="D74" s="410"/>
      <c r="E74" s="84" t="str">
        <f>'高額レセ疾病傾向(患者一人当たり医療費順)'!$C$11</f>
        <v>1402</v>
      </c>
      <c r="F74" s="223" t="str">
        <f>'高額レセ疾病傾向(患者一人当たり医療費順)'!$D$11</f>
        <v>腎不全</v>
      </c>
      <c r="G74" s="223" t="s">
        <v>557</v>
      </c>
      <c r="H74" s="85">
        <v>63</v>
      </c>
      <c r="I74" s="86">
        <v>158841850</v>
      </c>
      <c r="J74" s="87">
        <v>160739660</v>
      </c>
      <c r="K74" s="73">
        <f t="shared" si="4"/>
        <v>319581510</v>
      </c>
      <c r="L74" s="177">
        <f t="shared" ref="L74:L137" si="6">IFERROR(K74/H74,"-")</f>
        <v>5072722.3809523806</v>
      </c>
      <c r="M74" s="184">
        <f>IFERROR(H74/$Q$18,"-")</f>
        <v>4.0058498124244928E-3</v>
      </c>
      <c r="P74" s="49" t="s">
        <v>55</v>
      </c>
      <c r="Q74" s="208">
        <f>市区町村別_患者数!AM75</f>
        <v>1191</v>
      </c>
    </row>
    <row r="75" spans="2:17" ht="29.1" customHeight="1">
      <c r="B75" s="392">
        <v>15</v>
      </c>
      <c r="C75" s="405" t="s">
        <v>120</v>
      </c>
      <c r="D75" s="398">
        <f>Q19</f>
        <v>25355</v>
      </c>
      <c r="E75" s="88" t="str">
        <f>'高額レセ疾病傾向(患者一人当たり医療費順)'!$C$7</f>
        <v>0506</v>
      </c>
      <c r="F75" s="221" t="str">
        <f>'高額レセ疾病傾向(患者一人当たり医療費順)'!$D$7</f>
        <v>知的障害＜精神遅滞＞</v>
      </c>
      <c r="G75" s="221" t="s">
        <v>521</v>
      </c>
      <c r="H75" s="137" t="s">
        <v>521</v>
      </c>
      <c r="I75" s="138" t="s">
        <v>521</v>
      </c>
      <c r="J75" s="139" t="s">
        <v>521</v>
      </c>
      <c r="K75" s="71" t="str">
        <f t="shared" si="4"/>
        <v>-</v>
      </c>
      <c r="L75" s="175" t="str">
        <f t="shared" si="6"/>
        <v>-</v>
      </c>
      <c r="M75" s="182" t="str">
        <f>IFERROR(H75/$Q$19,"-")</f>
        <v>-</v>
      </c>
      <c r="P75" s="49" t="s">
        <v>56</v>
      </c>
      <c r="Q75" s="208">
        <f>市区町村別_患者数!AM76</f>
        <v>3573</v>
      </c>
    </row>
    <row r="76" spans="2:17" ht="28.9" customHeight="1">
      <c r="B76" s="393"/>
      <c r="C76" s="386"/>
      <c r="D76" s="403"/>
      <c r="E76" s="80" t="str">
        <f>'高額レセ疾病傾向(患者一人当たり医療費順)'!$C$8</f>
        <v>0209</v>
      </c>
      <c r="F76" s="222" t="str">
        <f>'高額レセ疾病傾向(患者一人当たり医療費順)'!$D$8</f>
        <v>白血病</v>
      </c>
      <c r="G76" s="222" t="s">
        <v>558</v>
      </c>
      <c r="H76" s="81">
        <v>13</v>
      </c>
      <c r="I76" s="82">
        <v>45125860</v>
      </c>
      <c r="J76" s="83">
        <v>25640790</v>
      </c>
      <c r="K76" s="72">
        <f t="shared" si="4"/>
        <v>70766650</v>
      </c>
      <c r="L76" s="176">
        <f t="shared" si="6"/>
        <v>5443588.461538462</v>
      </c>
      <c r="M76" s="183">
        <f>IFERROR(H76/$Q$19,"-")</f>
        <v>5.1271938473673837E-4</v>
      </c>
      <c r="P76" s="49" t="s">
        <v>32</v>
      </c>
      <c r="Q76" s="208">
        <f>市区町村別_患者数!AM77</f>
        <v>2211</v>
      </c>
    </row>
    <row r="77" spans="2:17" ht="28.9" customHeight="1">
      <c r="B77" s="393"/>
      <c r="C77" s="386"/>
      <c r="D77" s="403"/>
      <c r="E77" s="80" t="str">
        <f>'高額レセ疾病傾向(患者一人当たり医療費順)'!$C$9</f>
        <v>0802</v>
      </c>
      <c r="F77" s="222" t="str">
        <f>'高額レセ疾病傾向(患者一人当たり医療費順)'!$D$9</f>
        <v>その他の外耳疾患</v>
      </c>
      <c r="G77" s="222" t="s">
        <v>521</v>
      </c>
      <c r="H77" s="81" t="s">
        <v>521</v>
      </c>
      <c r="I77" s="82" t="s">
        <v>521</v>
      </c>
      <c r="J77" s="83" t="s">
        <v>521</v>
      </c>
      <c r="K77" s="72" t="str">
        <f t="shared" si="4"/>
        <v>-</v>
      </c>
      <c r="L77" s="176" t="str">
        <f t="shared" si="6"/>
        <v>-</v>
      </c>
      <c r="M77" s="183" t="str">
        <f>IFERROR(H77/$Q$19,"-")</f>
        <v>-</v>
      </c>
      <c r="P77" s="49" t="s">
        <v>33</v>
      </c>
      <c r="Q77" s="208">
        <f>市区町村別_患者数!AM78</f>
        <v>3021</v>
      </c>
    </row>
    <row r="78" spans="2:17" ht="42" customHeight="1">
      <c r="B78" s="393"/>
      <c r="C78" s="386"/>
      <c r="D78" s="403"/>
      <c r="E78" s="80" t="str">
        <f>'高額レセ疾病傾向(患者一人当たり医療費順)'!$C$10</f>
        <v>0904</v>
      </c>
      <c r="F78" s="222" t="str">
        <f>'高額レセ疾病傾向(患者一人当たり医療費順)'!$D$10</f>
        <v>くも膜下出血</v>
      </c>
      <c r="G78" s="222" t="s">
        <v>540</v>
      </c>
      <c r="H78" s="81">
        <v>7</v>
      </c>
      <c r="I78" s="82">
        <v>41372350</v>
      </c>
      <c r="J78" s="83">
        <v>883260</v>
      </c>
      <c r="K78" s="72">
        <f t="shared" si="4"/>
        <v>42255610</v>
      </c>
      <c r="L78" s="176">
        <f t="shared" si="6"/>
        <v>6036515.7142857146</v>
      </c>
      <c r="M78" s="183">
        <f>IFERROR(H78/$Q$19,"-")</f>
        <v>2.7607966870439756E-4</v>
      </c>
      <c r="P78" s="49" t="s">
        <v>34</v>
      </c>
      <c r="Q78" s="208">
        <f>市区町村別_患者数!AM79</f>
        <v>1391</v>
      </c>
    </row>
    <row r="79" spans="2:17" ht="28.9" customHeight="1" thickBot="1">
      <c r="B79" s="394"/>
      <c r="C79" s="388"/>
      <c r="D79" s="410"/>
      <c r="E79" s="84" t="str">
        <f>'高額レセ疾病傾向(患者一人当たり医療費順)'!$C$11</f>
        <v>1402</v>
      </c>
      <c r="F79" s="223" t="str">
        <f>'高額レセ疾病傾向(患者一人当たり医療費順)'!$D$11</f>
        <v>腎不全</v>
      </c>
      <c r="G79" s="222" t="s">
        <v>559</v>
      </c>
      <c r="H79" s="81">
        <v>124</v>
      </c>
      <c r="I79" s="82">
        <v>316964570</v>
      </c>
      <c r="J79" s="83">
        <v>396626410</v>
      </c>
      <c r="K79" s="72">
        <f t="shared" si="4"/>
        <v>713590980</v>
      </c>
      <c r="L79" s="176">
        <f t="shared" si="6"/>
        <v>5754765.9677419355</v>
      </c>
      <c r="M79" s="183">
        <f>IFERROR(H79/$Q$19,"-")</f>
        <v>4.8905541313350427E-3</v>
      </c>
      <c r="P79" s="49" t="s">
        <v>257</v>
      </c>
      <c r="Q79" s="208">
        <f>地区別_患者数!AM14</f>
        <v>1303145</v>
      </c>
    </row>
    <row r="80" spans="2:17" ht="28.9" customHeight="1">
      <c r="B80" s="392">
        <v>16</v>
      </c>
      <c r="C80" s="405" t="s">
        <v>62</v>
      </c>
      <c r="D80" s="398">
        <f>Q20</f>
        <v>16971</v>
      </c>
      <c r="E80" s="88" t="str">
        <f>'高額レセ疾病傾向(患者一人当たり医療費順)'!$C$7</f>
        <v>0506</v>
      </c>
      <c r="F80" s="221" t="str">
        <f>'高額レセ疾病傾向(患者一人当たり医療費順)'!$D$7</f>
        <v>知的障害＜精神遅滞＞</v>
      </c>
      <c r="G80" s="221" t="s">
        <v>521</v>
      </c>
      <c r="H80" s="137" t="s">
        <v>521</v>
      </c>
      <c r="I80" s="138" t="s">
        <v>521</v>
      </c>
      <c r="J80" s="139" t="s">
        <v>521</v>
      </c>
      <c r="K80" s="71" t="str">
        <f t="shared" si="4"/>
        <v>-</v>
      </c>
      <c r="L80" s="175" t="str">
        <f t="shared" si="6"/>
        <v>-</v>
      </c>
      <c r="M80" s="182" t="str">
        <f>IFERROR(H80/$Q$20,"-")</f>
        <v>-</v>
      </c>
    </row>
    <row r="81" spans="2:13" ht="28.9" customHeight="1">
      <c r="B81" s="393"/>
      <c r="C81" s="386"/>
      <c r="D81" s="403"/>
      <c r="E81" s="80" t="str">
        <f>'高額レセ疾病傾向(患者一人当たり医療費順)'!$C$8</f>
        <v>0209</v>
      </c>
      <c r="F81" s="222" t="str">
        <f>'高額レセ疾病傾向(患者一人当たり医療費順)'!$D$8</f>
        <v>白血病</v>
      </c>
      <c r="G81" s="222" t="s">
        <v>560</v>
      </c>
      <c r="H81" s="81">
        <v>7</v>
      </c>
      <c r="I81" s="82">
        <v>21974950</v>
      </c>
      <c r="J81" s="83">
        <v>11414500</v>
      </c>
      <c r="K81" s="72">
        <f t="shared" si="4"/>
        <v>33389450</v>
      </c>
      <c r="L81" s="176">
        <f t="shared" si="6"/>
        <v>4769921.4285714282</v>
      </c>
      <c r="M81" s="183">
        <f>IFERROR(H81/$Q$20,"-")</f>
        <v>4.1246832832478932E-4</v>
      </c>
    </row>
    <row r="82" spans="2:13" ht="28.9" customHeight="1">
      <c r="B82" s="393"/>
      <c r="C82" s="386"/>
      <c r="D82" s="403"/>
      <c r="E82" s="80" t="str">
        <f>'高額レセ疾病傾向(患者一人当たり医療費順)'!$C$9</f>
        <v>0802</v>
      </c>
      <c r="F82" s="222" t="str">
        <f>'高額レセ疾病傾向(患者一人当たり医療費順)'!$D$9</f>
        <v>その他の外耳疾患</v>
      </c>
      <c r="G82" s="222" t="s">
        <v>521</v>
      </c>
      <c r="H82" s="81" t="s">
        <v>521</v>
      </c>
      <c r="I82" s="82" t="s">
        <v>521</v>
      </c>
      <c r="J82" s="83" t="s">
        <v>521</v>
      </c>
      <c r="K82" s="72" t="str">
        <f t="shared" si="4"/>
        <v>-</v>
      </c>
      <c r="L82" s="176" t="str">
        <f t="shared" si="6"/>
        <v>-</v>
      </c>
      <c r="M82" s="183" t="str">
        <f>IFERROR(H82/$Q$20,"-")</f>
        <v>-</v>
      </c>
    </row>
    <row r="83" spans="2:13" ht="39" customHeight="1">
      <c r="B83" s="393"/>
      <c r="C83" s="386"/>
      <c r="D83" s="403"/>
      <c r="E83" s="80" t="str">
        <f>'高額レセ疾病傾向(患者一人当たり医療費順)'!$C$10</f>
        <v>0904</v>
      </c>
      <c r="F83" s="222" t="str">
        <f>'高額レセ疾病傾向(患者一人当たり医療費順)'!$D$10</f>
        <v>くも膜下出血</v>
      </c>
      <c r="G83" s="222" t="s">
        <v>561</v>
      </c>
      <c r="H83" s="81">
        <v>4</v>
      </c>
      <c r="I83" s="82">
        <v>20829070</v>
      </c>
      <c r="J83" s="83">
        <v>804110</v>
      </c>
      <c r="K83" s="72">
        <f t="shared" si="4"/>
        <v>21633180</v>
      </c>
      <c r="L83" s="176">
        <f t="shared" si="6"/>
        <v>5408295</v>
      </c>
      <c r="M83" s="183">
        <f>IFERROR(H83/$Q$20,"-")</f>
        <v>2.3569618761416533E-4</v>
      </c>
    </row>
    <row r="84" spans="2:13" ht="28.9" customHeight="1" thickBot="1">
      <c r="B84" s="394"/>
      <c r="C84" s="388"/>
      <c r="D84" s="410"/>
      <c r="E84" s="84" t="str">
        <f>'高額レセ疾病傾向(患者一人当たり医療費順)'!$C$11</f>
        <v>1402</v>
      </c>
      <c r="F84" s="223" t="str">
        <f>'高額レセ疾病傾向(患者一人当たり医療費順)'!$D$11</f>
        <v>腎不全</v>
      </c>
      <c r="G84" s="223" t="s">
        <v>527</v>
      </c>
      <c r="H84" s="85">
        <v>76</v>
      </c>
      <c r="I84" s="86">
        <v>260708640</v>
      </c>
      <c r="J84" s="87">
        <v>203006150</v>
      </c>
      <c r="K84" s="73">
        <f t="shared" si="4"/>
        <v>463714790</v>
      </c>
      <c r="L84" s="177">
        <f t="shared" si="6"/>
        <v>6101510.3947368423</v>
      </c>
      <c r="M84" s="184">
        <f>IFERROR(H84/$Q$20,"-")</f>
        <v>4.4782275646691417E-3</v>
      </c>
    </row>
    <row r="85" spans="2:13" ht="28.9" customHeight="1">
      <c r="B85" s="392">
        <v>17</v>
      </c>
      <c r="C85" s="405" t="s">
        <v>121</v>
      </c>
      <c r="D85" s="398">
        <f>Q21</f>
        <v>23970</v>
      </c>
      <c r="E85" s="88" t="str">
        <f>'高額レセ疾病傾向(患者一人当たり医療費順)'!$C$7</f>
        <v>0506</v>
      </c>
      <c r="F85" s="221" t="str">
        <f>'高額レセ疾病傾向(患者一人当たり医療費順)'!$D$7</f>
        <v>知的障害＜精神遅滞＞</v>
      </c>
      <c r="G85" s="221" t="s">
        <v>521</v>
      </c>
      <c r="H85" s="137" t="s">
        <v>521</v>
      </c>
      <c r="I85" s="138" t="s">
        <v>521</v>
      </c>
      <c r="J85" s="139" t="s">
        <v>521</v>
      </c>
      <c r="K85" s="71" t="str">
        <f t="shared" si="4"/>
        <v>-</v>
      </c>
      <c r="L85" s="175" t="str">
        <f t="shared" si="6"/>
        <v>-</v>
      </c>
      <c r="M85" s="182" t="str">
        <f>IFERROR(H85/$Q$21,"-")</f>
        <v>-</v>
      </c>
    </row>
    <row r="86" spans="2:13" ht="28.9" customHeight="1">
      <c r="B86" s="393"/>
      <c r="C86" s="386"/>
      <c r="D86" s="403"/>
      <c r="E86" s="80" t="str">
        <f>'高額レセ疾病傾向(患者一人当たり医療費順)'!$C$8</f>
        <v>0209</v>
      </c>
      <c r="F86" s="222" t="str">
        <f>'高額レセ疾病傾向(患者一人当たり医療費順)'!$D$8</f>
        <v>白血病</v>
      </c>
      <c r="G86" s="222" t="s">
        <v>562</v>
      </c>
      <c r="H86" s="81">
        <v>9</v>
      </c>
      <c r="I86" s="82">
        <v>18438680</v>
      </c>
      <c r="J86" s="83">
        <v>23411090</v>
      </c>
      <c r="K86" s="72">
        <f t="shared" si="4"/>
        <v>41849770</v>
      </c>
      <c r="L86" s="176">
        <f t="shared" si="6"/>
        <v>4649974.444444444</v>
      </c>
      <c r="M86" s="183">
        <f>IFERROR(H86/$Q$21,"-")</f>
        <v>3.7546933667083853E-4</v>
      </c>
    </row>
    <row r="87" spans="2:13" ht="28.9" customHeight="1">
      <c r="B87" s="393"/>
      <c r="C87" s="386"/>
      <c r="D87" s="403"/>
      <c r="E87" s="80" t="str">
        <f>'高額レセ疾病傾向(患者一人当たり医療費順)'!$C$9</f>
        <v>0802</v>
      </c>
      <c r="F87" s="222" t="str">
        <f>'高額レセ疾病傾向(患者一人当たり医療費順)'!$D$9</f>
        <v>その他の外耳疾患</v>
      </c>
      <c r="G87" s="222" t="s">
        <v>521</v>
      </c>
      <c r="H87" s="81" t="s">
        <v>521</v>
      </c>
      <c r="I87" s="82" t="s">
        <v>521</v>
      </c>
      <c r="J87" s="83" t="s">
        <v>521</v>
      </c>
      <c r="K87" s="72" t="str">
        <f t="shared" si="4"/>
        <v>-</v>
      </c>
      <c r="L87" s="176" t="str">
        <f t="shared" si="6"/>
        <v>-</v>
      </c>
      <c r="M87" s="183" t="str">
        <f>IFERROR(H87/$Q$21,"-")</f>
        <v>-</v>
      </c>
    </row>
    <row r="88" spans="2:13" ht="39.950000000000003" customHeight="1">
      <c r="B88" s="393"/>
      <c r="C88" s="386"/>
      <c r="D88" s="403"/>
      <c r="E88" s="80" t="str">
        <f>'高額レセ疾病傾向(患者一人当たり医療費順)'!$C$10</f>
        <v>0904</v>
      </c>
      <c r="F88" s="222" t="str">
        <f>'高額レセ疾病傾向(患者一人当たり医療費順)'!$D$10</f>
        <v>くも膜下出血</v>
      </c>
      <c r="G88" s="222" t="s">
        <v>563</v>
      </c>
      <c r="H88" s="81">
        <v>6</v>
      </c>
      <c r="I88" s="82">
        <v>28157170</v>
      </c>
      <c r="J88" s="83">
        <v>355930</v>
      </c>
      <c r="K88" s="72">
        <f t="shared" si="4"/>
        <v>28513100</v>
      </c>
      <c r="L88" s="176">
        <f t="shared" si="6"/>
        <v>4752183.333333333</v>
      </c>
      <c r="M88" s="183">
        <f>IFERROR(H88/$Q$21,"-")</f>
        <v>2.5031289111389235E-4</v>
      </c>
    </row>
    <row r="89" spans="2:13" ht="28.9" customHeight="1" thickBot="1">
      <c r="B89" s="394"/>
      <c r="C89" s="388"/>
      <c r="D89" s="410"/>
      <c r="E89" s="84" t="str">
        <f>'高額レセ疾病傾向(患者一人当たり医療費順)'!$C$11</f>
        <v>1402</v>
      </c>
      <c r="F89" s="223" t="str">
        <f>'高額レセ疾病傾向(患者一人当たり医療費順)'!$D$11</f>
        <v>腎不全</v>
      </c>
      <c r="G89" s="222" t="s">
        <v>529</v>
      </c>
      <c r="H89" s="81">
        <v>113</v>
      </c>
      <c r="I89" s="82">
        <v>438150420</v>
      </c>
      <c r="J89" s="83">
        <v>282342640</v>
      </c>
      <c r="K89" s="72">
        <f t="shared" si="4"/>
        <v>720493060</v>
      </c>
      <c r="L89" s="176">
        <f t="shared" si="6"/>
        <v>6376044.7787610618</v>
      </c>
      <c r="M89" s="183">
        <f>IFERROR(H89/$Q$21,"-")</f>
        <v>4.7142261159783061E-3</v>
      </c>
    </row>
    <row r="90" spans="2:13" ht="29.1" customHeight="1">
      <c r="B90" s="392">
        <v>18</v>
      </c>
      <c r="C90" s="405" t="s">
        <v>63</v>
      </c>
      <c r="D90" s="398">
        <f>Q22</f>
        <v>21661</v>
      </c>
      <c r="E90" s="88" t="str">
        <f>'高額レセ疾病傾向(患者一人当たり医療費順)'!$C$7</f>
        <v>0506</v>
      </c>
      <c r="F90" s="221" t="str">
        <f>'高額レセ疾病傾向(患者一人当たり医療費順)'!$D$7</f>
        <v>知的障害＜精神遅滞＞</v>
      </c>
      <c r="G90" s="221" t="s">
        <v>521</v>
      </c>
      <c r="H90" s="137" t="s">
        <v>521</v>
      </c>
      <c r="I90" s="138" t="s">
        <v>521</v>
      </c>
      <c r="J90" s="139" t="s">
        <v>521</v>
      </c>
      <c r="K90" s="71" t="str">
        <f t="shared" si="4"/>
        <v>-</v>
      </c>
      <c r="L90" s="175" t="str">
        <f t="shared" si="6"/>
        <v>-</v>
      </c>
      <c r="M90" s="182" t="str">
        <f>IFERROR(H90/$Q$22,"-")</f>
        <v>-</v>
      </c>
    </row>
    <row r="91" spans="2:13" ht="42" customHeight="1">
      <c r="B91" s="393"/>
      <c r="C91" s="386"/>
      <c r="D91" s="403"/>
      <c r="E91" s="80" t="str">
        <f>'高額レセ疾病傾向(患者一人当たり医療費順)'!$C$8</f>
        <v>0209</v>
      </c>
      <c r="F91" s="222" t="str">
        <f>'高額レセ疾病傾向(患者一人当たり医療費順)'!$D$8</f>
        <v>白血病</v>
      </c>
      <c r="G91" s="222" t="s">
        <v>564</v>
      </c>
      <c r="H91" s="81">
        <v>11</v>
      </c>
      <c r="I91" s="82">
        <v>35401680</v>
      </c>
      <c r="J91" s="83">
        <v>29897740</v>
      </c>
      <c r="K91" s="72">
        <f t="shared" si="4"/>
        <v>65299420</v>
      </c>
      <c r="L91" s="176">
        <f t="shared" si="6"/>
        <v>5936310.9090909092</v>
      </c>
      <c r="M91" s="183">
        <f>IFERROR(H91/$Q$22,"-")</f>
        <v>5.0782512349383684E-4</v>
      </c>
    </row>
    <row r="92" spans="2:13" ht="28.9" customHeight="1">
      <c r="B92" s="393"/>
      <c r="C92" s="386"/>
      <c r="D92" s="403"/>
      <c r="E92" s="80" t="str">
        <f>'高額レセ疾病傾向(患者一人当たり医療費順)'!$C$9</f>
        <v>0802</v>
      </c>
      <c r="F92" s="222" t="str">
        <f>'高額レセ疾病傾向(患者一人当たり医療費順)'!$D$9</f>
        <v>その他の外耳疾患</v>
      </c>
      <c r="G92" s="222" t="s">
        <v>521</v>
      </c>
      <c r="H92" s="81" t="s">
        <v>521</v>
      </c>
      <c r="I92" s="82" t="s">
        <v>521</v>
      </c>
      <c r="J92" s="83" t="s">
        <v>521</v>
      </c>
      <c r="K92" s="72" t="str">
        <f t="shared" si="4"/>
        <v>-</v>
      </c>
      <c r="L92" s="176" t="str">
        <f t="shared" si="6"/>
        <v>-</v>
      </c>
      <c r="M92" s="183" t="str">
        <f>IFERROR(H92/$Q$22,"-")</f>
        <v>-</v>
      </c>
    </row>
    <row r="93" spans="2:13" ht="29.1" customHeight="1">
      <c r="B93" s="393"/>
      <c r="C93" s="386"/>
      <c r="D93" s="403"/>
      <c r="E93" s="80" t="str">
        <f>'高額レセ疾病傾向(患者一人当たり医療費順)'!$C$10</f>
        <v>0904</v>
      </c>
      <c r="F93" s="222" t="str">
        <f>'高額レセ疾病傾向(患者一人当たり医療費順)'!$D$10</f>
        <v>くも膜下出血</v>
      </c>
      <c r="G93" s="222" t="s">
        <v>565</v>
      </c>
      <c r="H93" s="81">
        <v>4</v>
      </c>
      <c r="I93" s="82">
        <v>21138870</v>
      </c>
      <c r="J93" s="83">
        <v>522990</v>
      </c>
      <c r="K93" s="72">
        <f t="shared" si="4"/>
        <v>21661860</v>
      </c>
      <c r="L93" s="176">
        <f t="shared" si="6"/>
        <v>5415465</v>
      </c>
      <c r="M93" s="183">
        <f>IFERROR(H93/$Q$22,"-")</f>
        <v>1.8466368127048613E-4</v>
      </c>
    </row>
    <row r="94" spans="2:13" ht="28.9" customHeight="1" thickBot="1">
      <c r="B94" s="394"/>
      <c r="C94" s="388"/>
      <c r="D94" s="410"/>
      <c r="E94" s="84" t="str">
        <f>'高額レセ疾病傾向(患者一人当たり医療費順)'!$C$11</f>
        <v>1402</v>
      </c>
      <c r="F94" s="223" t="str">
        <f>'高額レセ疾病傾向(患者一人当たり医療費順)'!$D$11</f>
        <v>腎不全</v>
      </c>
      <c r="G94" s="223" t="s">
        <v>527</v>
      </c>
      <c r="H94" s="85">
        <v>109</v>
      </c>
      <c r="I94" s="86">
        <v>369354900</v>
      </c>
      <c r="J94" s="87">
        <v>287095230</v>
      </c>
      <c r="K94" s="73">
        <f t="shared" si="4"/>
        <v>656450130</v>
      </c>
      <c r="L94" s="177">
        <f t="shared" si="6"/>
        <v>6022478.2568807341</v>
      </c>
      <c r="M94" s="184">
        <f>IFERROR(H94/$Q$22,"-")</f>
        <v>5.0320853146207474E-3</v>
      </c>
    </row>
    <row r="95" spans="2:13" ht="28.9" customHeight="1">
      <c r="B95" s="392">
        <v>19</v>
      </c>
      <c r="C95" s="405" t="s">
        <v>122</v>
      </c>
      <c r="D95" s="398">
        <f>Q23</f>
        <v>15098</v>
      </c>
      <c r="E95" s="88" t="str">
        <f>'高額レセ疾病傾向(患者一人当たり医療費順)'!$C$7</f>
        <v>0506</v>
      </c>
      <c r="F95" s="221" t="str">
        <f>'高額レセ疾病傾向(患者一人当たり医療費順)'!$D$7</f>
        <v>知的障害＜精神遅滞＞</v>
      </c>
      <c r="G95" s="221" t="s">
        <v>521</v>
      </c>
      <c r="H95" s="137" t="s">
        <v>521</v>
      </c>
      <c r="I95" s="138" t="s">
        <v>521</v>
      </c>
      <c r="J95" s="139" t="s">
        <v>521</v>
      </c>
      <c r="K95" s="71" t="str">
        <f t="shared" si="4"/>
        <v>-</v>
      </c>
      <c r="L95" s="175" t="str">
        <f t="shared" si="6"/>
        <v>-</v>
      </c>
      <c r="M95" s="182" t="str">
        <f>IFERROR(H95/$Q$23,"-")</f>
        <v>-</v>
      </c>
    </row>
    <row r="96" spans="2:13" ht="28.9" customHeight="1">
      <c r="B96" s="393"/>
      <c r="C96" s="386"/>
      <c r="D96" s="403"/>
      <c r="E96" s="80" t="str">
        <f>'高額レセ疾病傾向(患者一人当たり医療費順)'!$C$8</f>
        <v>0209</v>
      </c>
      <c r="F96" s="222" t="str">
        <f>'高額レセ疾病傾向(患者一人当たり医療費順)'!$D$8</f>
        <v>白血病</v>
      </c>
      <c r="G96" s="222" t="s">
        <v>566</v>
      </c>
      <c r="H96" s="81">
        <v>3</v>
      </c>
      <c r="I96" s="82">
        <v>7438430</v>
      </c>
      <c r="J96" s="83">
        <v>12144930</v>
      </c>
      <c r="K96" s="72">
        <f t="shared" si="4"/>
        <v>19583360</v>
      </c>
      <c r="L96" s="176">
        <f t="shared" si="6"/>
        <v>6527786.666666667</v>
      </c>
      <c r="M96" s="183">
        <f>IFERROR(H96/$Q$23,"-")</f>
        <v>1.9870181480990858E-4</v>
      </c>
    </row>
    <row r="97" spans="2:13" ht="28.9" customHeight="1">
      <c r="B97" s="393"/>
      <c r="C97" s="386"/>
      <c r="D97" s="403"/>
      <c r="E97" s="80" t="str">
        <f>'高額レセ疾病傾向(患者一人当たり医療費順)'!$C$9</f>
        <v>0802</v>
      </c>
      <c r="F97" s="222" t="str">
        <f>'高額レセ疾病傾向(患者一人当たり医療費順)'!$D$9</f>
        <v>その他の外耳疾患</v>
      </c>
      <c r="G97" s="222" t="s">
        <v>521</v>
      </c>
      <c r="H97" s="81" t="s">
        <v>521</v>
      </c>
      <c r="I97" s="82" t="s">
        <v>521</v>
      </c>
      <c r="J97" s="83" t="s">
        <v>521</v>
      </c>
      <c r="K97" s="72" t="str">
        <f t="shared" si="4"/>
        <v>-</v>
      </c>
      <c r="L97" s="176" t="str">
        <f t="shared" si="6"/>
        <v>-</v>
      </c>
      <c r="M97" s="183" t="str">
        <f>IFERROR(H97/$Q$23,"-")</f>
        <v>-</v>
      </c>
    </row>
    <row r="98" spans="2:13" ht="29.1" customHeight="1">
      <c r="B98" s="393"/>
      <c r="C98" s="386"/>
      <c r="D98" s="403"/>
      <c r="E98" s="80" t="str">
        <f>'高額レセ疾病傾向(患者一人当たり医療費順)'!$C$10</f>
        <v>0904</v>
      </c>
      <c r="F98" s="222" t="str">
        <f>'高額レセ疾病傾向(患者一人当たり医療費順)'!$D$10</f>
        <v>くも膜下出血</v>
      </c>
      <c r="G98" s="222" t="s">
        <v>567</v>
      </c>
      <c r="H98" s="81">
        <v>3</v>
      </c>
      <c r="I98" s="82">
        <v>9946970</v>
      </c>
      <c r="J98" s="83">
        <v>1014110</v>
      </c>
      <c r="K98" s="72">
        <f t="shared" si="4"/>
        <v>10961080</v>
      </c>
      <c r="L98" s="176">
        <f t="shared" si="6"/>
        <v>3653693.3333333335</v>
      </c>
      <c r="M98" s="183">
        <f>IFERROR(H98/$Q$23,"-")</f>
        <v>1.9870181480990858E-4</v>
      </c>
    </row>
    <row r="99" spans="2:13" ht="28.9" customHeight="1" thickBot="1">
      <c r="B99" s="394"/>
      <c r="C99" s="388"/>
      <c r="D99" s="410"/>
      <c r="E99" s="84" t="str">
        <f>'高額レセ疾病傾向(患者一人当たり医療費順)'!$C$11</f>
        <v>1402</v>
      </c>
      <c r="F99" s="223" t="str">
        <f>'高額レセ疾病傾向(患者一人当たり医療費順)'!$D$11</f>
        <v>腎不全</v>
      </c>
      <c r="G99" s="222" t="s">
        <v>529</v>
      </c>
      <c r="H99" s="81">
        <v>91</v>
      </c>
      <c r="I99" s="82">
        <v>231452180</v>
      </c>
      <c r="J99" s="83">
        <v>258021570</v>
      </c>
      <c r="K99" s="72">
        <f t="shared" si="4"/>
        <v>489473750</v>
      </c>
      <c r="L99" s="176">
        <f t="shared" si="6"/>
        <v>5378832.4175824178</v>
      </c>
      <c r="M99" s="183">
        <f>IFERROR(H99/$Q$23,"-")</f>
        <v>6.0272883825672275E-3</v>
      </c>
    </row>
    <row r="100" spans="2:13" ht="28.9" customHeight="1">
      <c r="B100" s="392">
        <v>20</v>
      </c>
      <c r="C100" s="405" t="s">
        <v>123</v>
      </c>
      <c r="D100" s="398">
        <f>Q24</f>
        <v>22649</v>
      </c>
      <c r="E100" s="88" t="str">
        <f>'高額レセ疾病傾向(患者一人当たり医療費順)'!$C$7</f>
        <v>0506</v>
      </c>
      <c r="F100" s="221" t="str">
        <f>'高額レセ疾病傾向(患者一人当たり医療費順)'!$D$7</f>
        <v>知的障害＜精神遅滞＞</v>
      </c>
      <c r="G100" s="221" t="s">
        <v>521</v>
      </c>
      <c r="H100" s="137" t="s">
        <v>521</v>
      </c>
      <c r="I100" s="138" t="s">
        <v>521</v>
      </c>
      <c r="J100" s="139" t="s">
        <v>521</v>
      </c>
      <c r="K100" s="71" t="str">
        <f t="shared" si="4"/>
        <v>-</v>
      </c>
      <c r="L100" s="175" t="str">
        <f t="shared" si="6"/>
        <v>-</v>
      </c>
      <c r="M100" s="182" t="str">
        <f>IFERROR(H100/$Q$24,"-")</f>
        <v>-</v>
      </c>
    </row>
    <row r="101" spans="2:13" ht="28.9" customHeight="1">
      <c r="B101" s="393"/>
      <c r="C101" s="386"/>
      <c r="D101" s="403"/>
      <c r="E101" s="80" t="str">
        <f>'高額レセ疾病傾向(患者一人当たり医療費順)'!$C$8</f>
        <v>0209</v>
      </c>
      <c r="F101" s="222" t="str">
        <f>'高額レセ疾病傾向(患者一人当たり医療費順)'!$D$8</f>
        <v>白血病</v>
      </c>
      <c r="G101" s="222" t="s">
        <v>568</v>
      </c>
      <c r="H101" s="81">
        <v>8</v>
      </c>
      <c r="I101" s="82">
        <v>42096430</v>
      </c>
      <c r="J101" s="83">
        <v>19135090</v>
      </c>
      <c r="K101" s="72">
        <f t="shared" si="4"/>
        <v>61231520</v>
      </c>
      <c r="L101" s="176">
        <f t="shared" si="6"/>
        <v>7653940</v>
      </c>
      <c r="M101" s="183">
        <f>IFERROR(H101/$Q$24,"-")</f>
        <v>3.5321647754867763E-4</v>
      </c>
    </row>
    <row r="102" spans="2:13" ht="28.9" customHeight="1">
      <c r="B102" s="393"/>
      <c r="C102" s="386"/>
      <c r="D102" s="403"/>
      <c r="E102" s="80" t="str">
        <f>'高額レセ疾病傾向(患者一人当たり医療費順)'!$C$9</f>
        <v>0802</v>
      </c>
      <c r="F102" s="222" t="str">
        <f>'高額レセ疾病傾向(患者一人当たり医療費順)'!$D$9</f>
        <v>その他の外耳疾患</v>
      </c>
      <c r="G102" s="222" t="s">
        <v>521</v>
      </c>
      <c r="H102" s="81" t="s">
        <v>521</v>
      </c>
      <c r="I102" s="82" t="s">
        <v>521</v>
      </c>
      <c r="J102" s="83" t="s">
        <v>521</v>
      </c>
      <c r="K102" s="72" t="str">
        <f t="shared" si="4"/>
        <v>-</v>
      </c>
      <c r="L102" s="176" t="str">
        <f t="shared" si="6"/>
        <v>-</v>
      </c>
      <c r="M102" s="183" t="str">
        <f>IFERROR(H102/$Q$24,"-")</f>
        <v>-</v>
      </c>
    </row>
    <row r="103" spans="2:13" ht="29.1" customHeight="1">
      <c r="B103" s="393"/>
      <c r="C103" s="386"/>
      <c r="D103" s="403"/>
      <c r="E103" s="80" t="str">
        <f>'高額レセ疾病傾向(患者一人当たり医療費順)'!$C$10</f>
        <v>0904</v>
      </c>
      <c r="F103" s="222" t="str">
        <f>'高額レセ疾病傾向(患者一人当たり医療費順)'!$D$10</f>
        <v>くも膜下出血</v>
      </c>
      <c r="G103" s="222" t="s">
        <v>526</v>
      </c>
      <c r="H103" s="81">
        <v>9</v>
      </c>
      <c r="I103" s="82">
        <v>46420440</v>
      </c>
      <c r="J103" s="83">
        <v>2536510</v>
      </c>
      <c r="K103" s="72">
        <f t="shared" si="4"/>
        <v>48956950</v>
      </c>
      <c r="L103" s="176">
        <f t="shared" si="6"/>
        <v>5439661.111111111</v>
      </c>
      <c r="M103" s="183">
        <f>IFERROR(H103/$Q$24,"-")</f>
        <v>3.9736853724226234E-4</v>
      </c>
    </row>
    <row r="104" spans="2:13" ht="28.9" customHeight="1" thickBot="1">
      <c r="B104" s="394"/>
      <c r="C104" s="388"/>
      <c r="D104" s="410"/>
      <c r="E104" s="84" t="str">
        <f>'高額レセ疾病傾向(患者一人当たり医療費順)'!$C$11</f>
        <v>1402</v>
      </c>
      <c r="F104" s="223" t="str">
        <f>'高額レセ疾病傾向(患者一人当たり医療費順)'!$D$11</f>
        <v>腎不全</v>
      </c>
      <c r="G104" s="223" t="s">
        <v>524</v>
      </c>
      <c r="H104" s="85">
        <v>118</v>
      </c>
      <c r="I104" s="86">
        <v>327526470</v>
      </c>
      <c r="J104" s="87">
        <v>355085170</v>
      </c>
      <c r="K104" s="73">
        <f t="shared" si="4"/>
        <v>682611640</v>
      </c>
      <c r="L104" s="177">
        <f t="shared" si="6"/>
        <v>5784844.4067796608</v>
      </c>
      <c r="M104" s="184">
        <f>IFERROR(H104/$Q$24,"-")</f>
        <v>5.2099430438429951E-3</v>
      </c>
    </row>
    <row r="105" spans="2:13" ht="29.1" customHeight="1">
      <c r="B105" s="392">
        <v>21</v>
      </c>
      <c r="C105" s="405" t="s">
        <v>124</v>
      </c>
      <c r="D105" s="398">
        <f>Q25</f>
        <v>15046</v>
      </c>
      <c r="E105" s="88" t="str">
        <f>'高額レセ疾病傾向(患者一人当たり医療費順)'!$C$7</f>
        <v>0506</v>
      </c>
      <c r="F105" s="221" t="str">
        <f>'高額レセ疾病傾向(患者一人当たり医療費順)'!$D$7</f>
        <v>知的障害＜精神遅滞＞</v>
      </c>
      <c r="G105" s="221" t="s">
        <v>521</v>
      </c>
      <c r="H105" s="137" t="s">
        <v>521</v>
      </c>
      <c r="I105" s="138" t="s">
        <v>521</v>
      </c>
      <c r="J105" s="139" t="s">
        <v>521</v>
      </c>
      <c r="K105" s="71" t="str">
        <f t="shared" si="4"/>
        <v>-</v>
      </c>
      <c r="L105" s="175" t="str">
        <f t="shared" si="6"/>
        <v>-</v>
      </c>
      <c r="M105" s="182" t="str">
        <f>IFERROR(H105/$Q$25,"-")</f>
        <v>-</v>
      </c>
    </row>
    <row r="106" spans="2:13" ht="28.9" customHeight="1">
      <c r="B106" s="393"/>
      <c r="C106" s="386"/>
      <c r="D106" s="403"/>
      <c r="E106" s="80" t="str">
        <f>'高額レセ疾病傾向(患者一人当たり医療費順)'!$C$8</f>
        <v>0209</v>
      </c>
      <c r="F106" s="222" t="str">
        <f>'高額レセ疾病傾向(患者一人当たり医療費順)'!$D$8</f>
        <v>白血病</v>
      </c>
      <c r="G106" s="222" t="s">
        <v>522</v>
      </c>
      <c r="H106" s="81">
        <v>8</v>
      </c>
      <c r="I106" s="82">
        <v>39315620</v>
      </c>
      <c r="J106" s="83">
        <v>15270270</v>
      </c>
      <c r="K106" s="72">
        <f t="shared" si="4"/>
        <v>54585890</v>
      </c>
      <c r="L106" s="176">
        <f t="shared" si="6"/>
        <v>6823236.25</v>
      </c>
      <c r="M106" s="183">
        <f>IFERROR(H106/$Q$25,"-")</f>
        <v>5.3170277814701579E-4</v>
      </c>
    </row>
    <row r="107" spans="2:13" ht="28.9" customHeight="1">
      <c r="B107" s="393"/>
      <c r="C107" s="386"/>
      <c r="D107" s="403"/>
      <c r="E107" s="80" t="str">
        <f>'高額レセ疾病傾向(患者一人当たり医療費順)'!$C$9</f>
        <v>0802</v>
      </c>
      <c r="F107" s="222" t="str">
        <f>'高額レセ疾病傾向(患者一人当たり医療費順)'!$D$9</f>
        <v>その他の外耳疾患</v>
      </c>
      <c r="G107" s="222" t="s">
        <v>521</v>
      </c>
      <c r="H107" s="81" t="s">
        <v>521</v>
      </c>
      <c r="I107" s="82" t="s">
        <v>521</v>
      </c>
      <c r="J107" s="83" t="s">
        <v>521</v>
      </c>
      <c r="K107" s="72" t="str">
        <f t="shared" si="4"/>
        <v>-</v>
      </c>
      <c r="L107" s="176" t="str">
        <f t="shared" si="6"/>
        <v>-</v>
      </c>
      <c r="M107" s="183" t="str">
        <f>IFERROR(H107/$Q$25,"-")</f>
        <v>-</v>
      </c>
    </row>
    <row r="108" spans="2:13" ht="28.9" customHeight="1">
      <c r="B108" s="393"/>
      <c r="C108" s="386"/>
      <c r="D108" s="403"/>
      <c r="E108" s="80" t="str">
        <f>'高額レセ疾病傾向(患者一人当たり医療費順)'!$C$10</f>
        <v>0904</v>
      </c>
      <c r="F108" s="222" t="str">
        <f>'高額レセ疾病傾向(患者一人当たり医療費順)'!$D$10</f>
        <v>くも膜下出血</v>
      </c>
      <c r="G108" s="222" t="s">
        <v>569</v>
      </c>
      <c r="H108" s="81">
        <v>3</v>
      </c>
      <c r="I108" s="82">
        <v>23459910</v>
      </c>
      <c r="J108" s="83">
        <v>343430</v>
      </c>
      <c r="K108" s="72">
        <f t="shared" si="4"/>
        <v>23803340</v>
      </c>
      <c r="L108" s="176">
        <f t="shared" si="6"/>
        <v>7934446.666666667</v>
      </c>
      <c r="M108" s="183">
        <f>IFERROR(H108/$Q$25,"-")</f>
        <v>1.9938854180513092E-4</v>
      </c>
    </row>
    <row r="109" spans="2:13" ht="28.9" customHeight="1" thickBot="1">
      <c r="B109" s="394"/>
      <c r="C109" s="388"/>
      <c r="D109" s="410"/>
      <c r="E109" s="84" t="str">
        <f>'高額レセ疾病傾向(患者一人当たり医療費順)'!$C$11</f>
        <v>1402</v>
      </c>
      <c r="F109" s="223" t="str">
        <f>'高額レセ疾病傾向(患者一人当たり医療費順)'!$D$11</f>
        <v>腎不全</v>
      </c>
      <c r="G109" s="223" t="s">
        <v>553</v>
      </c>
      <c r="H109" s="85">
        <v>81</v>
      </c>
      <c r="I109" s="86">
        <v>247420620</v>
      </c>
      <c r="J109" s="87">
        <v>254679550</v>
      </c>
      <c r="K109" s="73">
        <f t="shared" si="4"/>
        <v>502100170</v>
      </c>
      <c r="L109" s="177">
        <f t="shared" si="6"/>
        <v>6198767.5308641978</v>
      </c>
      <c r="M109" s="184">
        <f>IFERROR(H109/$Q$25,"-")</f>
        <v>5.3834906287385355E-3</v>
      </c>
    </row>
    <row r="110" spans="2:13" ht="28.9" customHeight="1">
      <c r="B110" s="392">
        <v>22</v>
      </c>
      <c r="C110" s="405" t="s">
        <v>64</v>
      </c>
      <c r="D110" s="398">
        <f>Q26</f>
        <v>19329</v>
      </c>
      <c r="E110" s="88" t="str">
        <f>'高額レセ疾病傾向(患者一人当たり医療費順)'!$C$7</f>
        <v>0506</v>
      </c>
      <c r="F110" s="221" t="str">
        <f>'高額レセ疾病傾向(患者一人当たり医療費順)'!$D$7</f>
        <v>知的障害＜精神遅滞＞</v>
      </c>
      <c r="G110" s="221" t="s">
        <v>521</v>
      </c>
      <c r="H110" s="137" t="s">
        <v>521</v>
      </c>
      <c r="I110" s="138" t="s">
        <v>521</v>
      </c>
      <c r="J110" s="139" t="s">
        <v>521</v>
      </c>
      <c r="K110" s="71" t="str">
        <f t="shared" si="4"/>
        <v>-</v>
      </c>
      <c r="L110" s="175" t="str">
        <f t="shared" si="6"/>
        <v>-</v>
      </c>
      <c r="M110" s="182" t="str">
        <f>IFERROR(H110/$Q$26,"-")</f>
        <v>-</v>
      </c>
    </row>
    <row r="111" spans="2:13" ht="28.9" customHeight="1">
      <c r="B111" s="393"/>
      <c r="C111" s="386"/>
      <c r="D111" s="403"/>
      <c r="E111" s="80" t="str">
        <f>'高額レセ疾病傾向(患者一人当たり医療費順)'!$C$8</f>
        <v>0209</v>
      </c>
      <c r="F111" s="222" t="str">
        <f>'高額レセ疾病傾向(患者一人当たり医療費順)'!$D$8</f>
        <v>白血病</v>
      </c>
      <c r="G111" s="222" t="s">
        <v>570</v>
      </c>
      <c r="H111" s="81">
        <v>6</v>
      </c>
      <c r="I111" s="82">
        <v>70827640</v>
      </c>
      <c r="J111" s="83">
        <v>8125360</v>
      </c>
      <c r="K111" s="72">
        <f t="shared" si="4"/>
        <v>78953000</v>
      </c>
      <c r="L111" s="176">
        <f t="shared" si="6"/>
        <v>13158833.333333334</v>
      </c>
      <c r="M111" s="183">
        <f>IFERROR(H111/$Q$26,"-")</f>
        <v>3.104144032283098E-4</v>
      </c>
    </row>
    <row r="112" spans="2:13" ht="28.9" customHeight="1">
      <c r="B112" s="393"/>
      <c r="C112" s="386"/>
      <c r="D112" s="403"/>
      <c r="E112" s="80" t="str">
        <f>'高額レセ疾病傾向(患者一人当たり医療費順)'!$C$9</f>
        <v>0802</v>
      </c>
      <c r="F112" s="222" t="str">
        <f>'高額レセ疾病傾向(患者一人当たり医療費順)'!$D$9</f>
        <v>その他の外耳疾患</v>
      </c>
      <c r="G112" s="222" t="s">
        <v>521</v>
      </c>
      <c r="H112" s="81" t="s">
        <v>521</v>
      </c>
      <c r="I112" s="82" t="s">
        <v>521</v>
      </c>
      <c r="J112" s="83" t="s">
        <v>521</v>
      </c>
      <c r="K112" s="72" t="str">
        <f t="shared" si="4"/>
        <v>-</v>
      </c>
      <c r="L112" s="176" t="str">
        <f t="shared" si="6"/>
        <v>-</v>
      </c>
      <c r="M112" s="183" t="str">
        <f>IFERROR(H112/$Q$26,"-")</f>
        <v>-</v>
      </c>
    </row>
    <row r="113" spans="2:13" ht="42" customHeight="1">
      <c r="B113" s="393"/>
      <c r="C113" s="386"/>
      <c r="D113" s="403"/>
      <c r="E113" s="80" t="str">
        <f>'高額レセ疾病傾向(患者一人当たり医療費順)'!$C$10</f>
        <v>0904</v>
      </c>
      <c r="F113" s="222" t="str">
        <f>'高額レセ疾病傾向(患者一人当たり医療費順)'!$D$10</f>
        <v>くも膜下出血</v>
      </c>
      <c r="G113" s="222" t="s">
        <v>571</v>
      </c>
      <c r="H113" s="81">
        <v>6</v>
      </c>
      <c r="I113" s="82">
        <v>33466110</v>
      </c>
      <c r="J113" s="83">
        <v>1319810</v>
      </c>
      <c r="K113" s="72">
        <f t="shared" si="4"/>
        <v>34785920</v>
      </c>
      <c r="L113" s="176">
        <f t="shared" si="6"/>
        <v>5797653.333333333</v>
      </c>
      <c r="M113" s="183">
        <f>IFERROR(H113/$Q$26,"-")</f>
        <v>3.104144032283098E-4</v>
      </c>
    </row>
    <row r="114" spans="2:13" ht="28.9" customHeight="1" thickBot="1">
      <c r="B114" s="394"/>
      <c r="C114" s="388"/>
      <c r="D114" s="410"/>
      <c r="E114" s="84" t="str">
        <f>'高額レセ疾病傾向(患者一人当たり医療費順)'!$C$11</f>
        <v>1402</v>
      </c>
      <c r="F114" s="223" t="str">
        <f>'高額レセ疾病傾向(患者一人当たり医療費順)'!$D$11</f>
        <v>腎不全</v>
      </c>
      <c r="G114" s="222" t="s">
        <v>529</v>
      </c>
      <c r="H114" s="81">
        <v>112</v>
      </c>
      <c r="I114" s="82">
        <v>381611870</v>
      </c>
      <c r="J114" s="83">
        <v>325871390</v>
      </c>
      <c r="K114" s="72">
        <f t="shared" si="4"/>
        <v>707483260</v>
      </c>
      <c r="L114" s="176">
        <f t="shared" si="6"/>
        <v>6316814.8214285718</v>
      </c>
      <c r="M114" s="183">
        <f>IFERROR(H114/$Q$26,"-")</f>
        <v>5.7944021935951162E-3</v>
      </c>
    </row>
    <row r="115" spans="2:13" ht="28.9" customHeight="1">
      <c r="B115" s="392">
        <v>23</v>
      </c>
      <c r="C115" s="405" t="s">
        <v>125</v>
      </c>
      <c r="D115" s="398">
        <f>Q27</f>
        <v>31367</v>
      </c>
      <c r="E115" s="88" t="str">
        <f>'高額レセ疾病傾向(患者一人当たり医療費順)'!$C$7</f>
        <v>0506</v>
      </c>
      <c r="F115" s="221" t="str">
        <f>'高額レセ疾病傾向(患者一人当たり医療費順)'!$D$7</f>
        <v>知的障害＜精神遅滞＞</v>
      </c>
      <c r="G115" s="221" t="s">
        <v>280</v>
      </c>
      <c r="H115" s="137">
        <v>1</v>
      </c>
      <c r="I115" s="138">
        <v>5772450</v>
      </c>
      <c r="J115" s="139">
        <v>0</v>
      </c>
      <c r="K115" s="71">
        <f t="shared" si="4"/>
        <v>5772450</v>
      </c>
      <c r="L115" s="175">
        <f t="shared" si="6"/>
        <v>5772450</v>
      </c>
      <c r="M115" s="182">
        <f>IFERROR(H115/$Q$27,"-")</f>
        <v>3.1880638888003313E-5</v>
      </c>
    </row>
    <row r="116" spans="2:13" ht="28.9" customHeight="1">
      <c r="B116" s="393"/>
      <c r="C116" s="386"/>
      <c r="D116" s="403"/>
      <c r="E116" s="80" t="str">
        <f>'高額レセ疾病傾向(患者一人当たり医療費順)'!$C$8</f>
        <v>0209</v>
      </c>
      <c r="F116" s="222" t="str">
        <f>'高額レセ疾病傾向(患者一人当たり医療費順)'!$D$8</f>
        <v>白血病</v>
      </c>
      <c r="G116" s="222" t="s">
        <v>572</v>
      </c>
      <c r="H116" s="81">
        <v>20</v>
      </c>
      <c r="I116" s="82">
        <v>81127440</v>
      </c>
      <c r="J116" s="83">
        <v>43977560</v>
      </c>
      <c r="K116" s="72">
        <f t="shared" si="4"/>
        <v>125105000</v>
      </c>
      <c r="L116" s="176">
        <f t="shared" si="6"/>
        <v>6255250</v>
      </c>
      <c r="M116" s="183">
        <f>IFERROR(H116/$Q$27,"-")</f>
        <v>6.3761277776006628E-4</v>
      </c>
    </row>
    <row r="117" spans="2:13" ht="28.9" customHeight="1">
      <c r="B117" s="393"/>
      <c r="C117" s="386"/>
      <c r="D117" s="403"/>
      <c r="E117" s="80" t="str">
        <f>'高額レセ疾病傾向(患者一人当たり医療費順)'!$C$9</f>
        <v>0802</v>
      </c>
      <c r="F117" s="222" t="str">
        <f>'高額レセ疾病傾向(患者一人当たり医療費順)'!$D$9</f>
        <v>その他の外耳疾患</v>
      </c>
      <c r="G117" s="222" t="s">
        <v>521</v>
      </c>
      <c r="H117" s="81" t="s">
        <v>521</v>
      </c>
      <c r="I117" s="82" t="s">
        <v>521</v>
      </c>
      <c r="J117" s="83" t="s">
        <v>521</v>
      </c>
      <c r="K117" s="72" t="str">
        <f t="shared" si="4"/>
        <v>-</v>
      </c>
      <c r="L117" s="176" t="str">
        <f t="shared" si="6"/>
        <v>-</v>
      </c>
      <c r="M117" s="183" t="str">
        <f>IFERROR(H117/$Q$27,"-")</f>
        <v>-</v>
      </c>
    </row>
    <row r="118" spans="2:13" ht="28.9" customHeight="1">
      <c r="B118" s="393"/>
      <c r="C118" s="386"/>
      <c r="D118" s="403"/>
      <c r="E118" s="80" t="str">
        <f>'高額レセ疾病傾向(患者一人当たり医療費順)'!$C$10</f>
        <v>0904</v>
      </c>
      <c r="F118" s="222" t="str">
        <f>'高額レセ疾病傾向(患者一人当たり医療費順)'!$D$10</f>
        <v>くも膜下出血</v>
      </c>
      <c r="G118" s="222" t="s">
        <v>573</v>
      </c>
      <c r="H118" s="81">
        <v>13</v>
      </c>
      <c r="I118" s="82">
        <v>75795370</v>
      </c>
      <c r="J118" s="83">
        <v>3466020</v>
      </c>
      <c r="K118" s="72">
        <f t="shared" si="4"/>
        <v>79261390</v>
      </c>
      <c r="L118" s="176">
        <f t="shared" si="6"/>
        <v>6097030</v>
      </c>
      <c r="M118" s="183">
        <f>IFERROR(H118/$Q$27,"-")</f>
        <v>4.1444830554404312E-4</v>
      </c>
    </row>
    <row r="119" spans="2:13" ht="28.9" customHeight="1" thickBot="1">
      <c r="B119" s="394"/>
      <c r="C119" s="388"/>
      <c r="D119" s="410"/>
      <c r="E119" s="84" t="str">
        <f>'高額レセ疾病傾向(患者一人当たり医療費順)'!$C$11</f>
        <v>1402</v>
      </c>
      <c r="F119" s="223" t="str">
        <f>'高額レセ疾病傾向(患者一人当たり医療費順)'!$D$11</f>
        <v>腎不全</v>
      </c>
      <c r="G119" s="222" t="s">
        <v>529</v>
      </c>
      <c r="H119" s="81">
        <v>179</v>
      </c>
      <c r="I119" s="82">
        <v>554664330</v>
      </c>
      <c r="J119" s="83">
        <v>537587090</v>
      </c>
      <c r="K119" s="72">
        <f t="shared" si="4"/>
        <v>1092251420</v>
      </c>
      <c r="L119" s="176">
        <f t="shared" si="6"/>
        <v>6101963.2402234636</v>
      </c>
      <c r="M119" s="183">
        <f>IFERROR(H119/$Q$27,"-")</f>
        <v>5.7066343609525937E-3</v>
      </c>
    </row>
    <row r="120" spans="2:13" ht="28.9" customHeight="1">
      <c r="B120" s="392">
        <v>24</v>
      </c>
      <c r="C120" s="405" t="s">
        <v>126</v>
      </c>
      <c r="D120" s="398">
        <f>Q28</f>
        <v>13718</v>
      </c>
      <c r="E120" s="88" t="str">
        <f>'高額レセ疾病傾向(患者一人当たり医療費順)'!$C$7</f>
        <v>0506</v>
      </c>
      <c r="F120" s="221" t="str">
        <f>'高額レセ疾病傾向(患者一人当たり医療費順)'!$D$7</f>
        <v>知的障害＜精神遅滞＞</v>
      </c>
      <c r="G120" s="221" t="s">
        <v>521</v>
      </c>
      <c r="H120" s="137" t="s">
        <v>521</v>
      </c>
      <c r="I120" s="138" t="s">
        <v>521</v>
      </c>
      <c r="J120" s="139" t="s">
        <v>521</v>
      </c>
      <c r="K120" s="71" t="str">
        <f t="shared" si="4"/>
        <v>-</v>
      </c>
      <c r="L120" s="175" t="str">
        <f t="shared" si="6"/>
        <v>-</v>
      </c>
      <c r="M120" s="182" t="str">
        <f>IFERROR(H120/$Q$28,"-")</f>
        <v>-</v>
      </c>
    </row>
    <row r="121" spans="2:13" ht="28.9" customHeight="1">
      <c r="B121" s="393"/>
      <c r="C121" s="386"/>
      <c r="D121" s="403"/>
      <c r="E121" s="80" t="str">
        <f>'高額レセ疾病傾向(患者一人当たり医療費順)'!$C$8</f>
        <v>0209</v>
      </c>
      <c r="F121" s="222" t="str">
        <f>'高額レセ疾病傾向(患者一人当たり医療費順)'!$D$8</f>
        <v>白血病</v>
      </c>
      <c r="G121" s="222" t="s">
        <v>574</v>
      </c>
      <c r="H121" s="81">
        <v>10</v>
      </c>
      <c r="I121" s="82">
        <v>47928850</v>
      </c>
      <c r="J121" s="83">
        <v>28913550</v>
      </c>
      <c r="K121" s="72">
        <f t="shared" si="4"/>
        <v>76842400</v>
      </c>
      <c r="L121" s="176">
        <f t="shared" si="6"/>
        <v>7684240</v>
      </c>
      <c r="M121" s="183">
        <f>IFERROR(H121/$Q$28,"-")</f>
        <v>7.2896923749817758E-4</v>
      </c>
    </row>
    <row r="122" spans="2:13" ht="28.9" customHeight="1">
      <c r="B122" s="393"/>
      <c r="C122" s="386"/>
      <c r="D122" s="403"/>
      <c r="E122" s="80" t="str">
        <f>'高額レセ疾病傾向(患者一人当たり医療費順)'!$C$9</f>
        <v>0802</v>
      </c>
      <c r="F122" s="222" t="str">
        <f>'高額レセ疾病傾向(患者一人当たり医療費順)'!$D$9</f>
        <v>その他の外耳疾患</v>
      </c>
      <c r="G122" s="222" t="s">
        <v>521</v>
      </c>
      <c r="H122" s="81" t="s">
        <v>521</v>
      </c>
      <c r="I122" s="82" t="s">
        <v>521</v>
      </c>
      <c r="J122" s="83" t="s">
        <v>521</v>
      </c>
      <c r="K122" s="72" t="str">
        <f t="shared" si="4"/>
        <v>-</v>
      </c>
      <c r="L122" s="176" t="str">
        <f t="shared" si="6"/>
        <v>-</v>
      </c>
      <c r="M122" s="183" t="str">
        <f>IFERROR(H122/$Q$28,"-")</f>
        <v>-</v>
      </c>
    </row>
    <row r="123" spans="2:13" ht="28.9" customHeight="1">
      <c r="B123" s="393"/>
      <c r="C123" s="386"/>
      <c r="D123" s="403"/>
      <c r="E123" s="80" t="str">
        <f>'高額レセ疾病傾向(患者一人当たり医療費順)'!$C$10</f>
        <v>0904</v>
      </c>
      <c r="F123" s="222" t="str">
        <f>'高額レセ疾病傾向(患者一人当たり医療費順)'!$D$10</f>
        <v>くも膜下出血</v>
      </c>
      <c r="G123" s="222" t="s">
        <v>575</v>
      </c>
      <c r="H123" s="81">
        <v>1</v>
      </c>
      <c r="I123" s="82">
        <v>7604810</v>
      </c>
      <c r="J123" s="83">
        <v>111270</v>
      </c>
      <c r="K123" s="72">
        <f t="shared" si="4"/>
        <v>7716080</v>
      </c>
      <c r="L123" s="176">
        <f t="shared" si="6"/>
        <v>7716080</v>
      </c>
      <c r="M123" s="183">
        <f>IFERROR(H123/$Q$28,"-")</f>
        <v>7.2896923749817756E-5</v>
      </c>
    </row>
    <row r="124" spans="2:13" ht="28.9" customHeight="1" thickBot="1">
      <c r="B124" s="394"/>
      <c r="C124" s="388"/>
      <c r="D124" s="410"/>
      <c r="E124" s="84" t="str">
        <f>'高額レセ疾病傾向(患者一人当たり医療費順)'!$C$11</f>
        <v>1402</v>
      </c>
      <c r="F124" s="223" t="str">
        <f>'高額レセ疾病傾向(患者一人当たり医療費順)'!$D$11</f>
        <v>腎不全</v>
      </c>
      <c r="G124" s="223" t="s">
        <v>576</v>
      </c>
      <c r="H124" s="85">
        <v>73</v>
      </c>
      <c r="I124" s="86">
        <v>205572220</v>
      </c>
      <c r="J124" s="87">
        <v>232591260</v>
      </c>
      <c r="K124" s="73">
        <f t="shared" si="4"/>
        <v>438163480</v>
      </c>
      <c r="L124" s="177">
        <f t="shared" si="6"/>
        <v>6002239.4520547949</v>
      </c>
      <c r="M124" s="184">
        <f>IFERROR(H124/$Q$28,"-")</f>
        <v>5.3214754337366967E-3</v>
      </c>
    </row>
    <row r="125" spans="2:13" ht="28.9" customHeight="1">
      <c r="B125" s="392">
        <v>25</v>
      </c>
      <c r="C125" s="405" t="s">
        <v>127</v>
      </c>
      <c r="D125" s="398">
        <f>Q29</f>
        <v>9548</v>
      </c>
      <c r="E125" s="88" t="str">
        <f>'高額レセ疾病傾向(患者一人当たり医療費順)'!$C$7</f>
        <v>0506</v>
      </c>
      <c r="F125" s="221" t="str">
        <f>'高額レセ疾病傾向(患者一人当たり医療費順)'!$D$7</f>
        <v>知的障害＜精神遅滞＞</v>
      </c>
      <c r="G125" s="221" t="s">
        <v>521</v>
      </c>
      <c r="H125" s="137" t="s">
        <v>521</v>
      </c>
      <c r="I125" s="138" t="s">
        <v>521</v>
      </c>
      <c r="J125" s="139" t="s">
        <v>521</v>
      </c>
      <c r="K125" s="71" t="str">
        <f t="shared" si="4"/>
        <v>-</v>
      </c>
      <c r="L125" s="175" t="str">
        <f t="shared" si="6"/>
        <v>-</v>
      </c>
      <c r="M125" s="182" t="str">
        <f>IFERROR(H125/$Q$29,"-")</f>
        <v>-</v>
      </c>
    </row>
    <row r="126" spans="2:13" ht="28.9" customHeight="1">
      <c r="B126" s="393"/>
      <c r="C126" s="386"/>
      <c r="D126" s="403"/>
      <c r="E126" s="80" t="str">
        <f>'高額レセ疾病傾向(患者一人当たり医療費順)'!$C$8</f>
        <v>0209</v>
      </c>
      <c r="F126" s="222" t="str">
        <f>'高額レセ疾病傾向(患者一人当たり医療費順)'!$D$8</f>
        <v>白血病</v>
      </c>
      <c r="G126" s="222" t="s">
        <v>577</v>
      </c>
      <c r="H126" s="81">
        <v>6</v>
      </c>
      <c r="I126" s="82">
        <v>10861740</v>
      </c>
      <c r="J126" s="83">
        <v>21448740</v>
      </c>
      <c r="K126" s="72">
        <f t="shared" si="4"/>
        <v>32310480</v>
      </c>
      <c r="L126" s="176">
        <f t="shared" si="6"/>
        <v>5385080</v>
      </c>
      <c r="M126" s="183">
        <f>IFERROR(H126/$Q$29,"-")</f>
        <v>6.2840385421030582E-4</v>
      </c>
    </row>
    <row r="127" spans="2:13" ht="28.9" customHeight="1">
      <c r="B127" s="393"/>
      <c r="C127" s="386"/>
      <c r="D127" s="403"/>
      <c r="E127" s="80" t="str">
        <f>'高額レセ疾病傾向(患者一人当たり医療費順)'!$C$9</f>
        <v>0802</v>
      </c>
      <c r="F127" s="222" t="str">
        <f>'高額レセ疾病傾向(患者一人当たり医療費順)'!$D$9</f>
        <v>その他の外耳疾患</v>
      </c>
      <c r="G127" s="222" t="s">
        <v>521</v>
      </c>
      <c r="H127" s="81" t="s">
        <v>521</v>
      </c>
      <c r="I127" s="82" t="s">
        <v>521</v>
      </c>
      <c r="J127" s="83" t="s">
        <v>521</v>
      </c>
      <c r="K127" s="72" t="str">
        <f t="shared" si="4"/>
        <v>-</v>
      </c>
      <c r="L127" s="176" t="str">
        <f t="shared" si="6"/>
        <v>-</v>
      </c>
      <c r="M127" s="183" t="str">
        <f>IFERROR(H127/$Q$29,"-")</f>
        <v>-</v>
      </c>
    </row>
    <row r="128" spans="2:13" ht="28.9" customHeight="1">
      <c r="B128" s="393"/>
      <c r="C128" s="386"/>
      <c r="D128" s="403"/>
      <c r="E128" s="80" t="str">
        <f>'高額レセ疾病傾向(患者一人当たり医療費順)'!$C$10</f>
        <v>0904</v>
      </c>
      <c r="F128" s="222" t="str">
        <f>'高額レセ疾病傾向(患者一人当たり医療費順)'!$D$10</f>
        <v>くも膜下出血</v>
      </c>
      <c r="G128" s="222" t="s">
        <v>533</v>
      </c>
      <c r="H128" s="81">
        <v>6</v>
      </c>
      <c r="I128" s="82">
        <v>32439700</v>
      </c>
      <c r="J128" s="83">
        <v>998650</v>
      </c>
      <c r="K128" s="72">
        <f t="shared" si="4"/>
        <v>33438350</v>
      </c>
      <c r="L128" s="176">
        <f t="shared" si="6"/>
        <v>5573058.333333333</v>
      </c>
      <c r="M128" s="183">
        <f>IFERROR(H128/$Q$29,"-")</f>
        <v>6.2840385421030582E-4</v>
      </c>
    </row>
    <row r="129" spans="2:13" ht="28.9" customHeight="1" thickBot="1">
      <c r="B129" s="394"/>
      <c r="C129" s="388"/>
      <c r="D129" s="410"/>
      <c r="E129" s="84" t="str">
        <f>'高額レセ疾病傾向(患者一人当たり医療費順)'!$C$11</f>
        <v>1402</v>
      </c>
      <c r="F129" s="223" t="str">
        <f>'高額レセ疾病傾向(患者一人当たり医療費順)'!$D$11</f>
        <v>腎不全</v>
      </c>
      <c r="G129" s="222" t="s">
        <v>527</v>
      </c>
      <c r="H129" s="81">
        <v>31</v>
      </c>
      <c r="I129" s="82">
        <v>106086400</v>
      </c>
      <c r="J129" s="83">
        <v>86074970</v>
      </c>
      <c r="K129" s="72">
        <f t="shared" si="4"/>
        <v>192161370</v>
      </c>
      <c r="L129" s="176">
        <f t="shared" si="6"/>
        <v>6198753.8709677421</v>
      </c>
      <c r="M129" s="183">
        <f>IFERROR(H129/$Q$29,"-")</f>
        <v>3.246753246753247E-3</v>
      </c>
    </row>
    <row r="130" spans="2:13" ht="28.9" customHeight="1">
      <c r="B130" s="392">
        <v>26</v>
      </c>
      <c r="C130" s="405" t="s">
        <v>36</v>
      </c>
      <c r="D130" s="398">
        <f>Q30</f>
        <v>132591</v>
      </c>
      <c r="E130" s="88" t="str">
        <f>'高額レセ疾病傾向(患者一人当たり医療費順)'!$C$7</f>
        <v>0506</v>
      </c>
      <c r="F130" s="221" t="str">
        <f>'高額レセ疾病傾向(患者一人当たり医療費順)'!$D$7</f>
        <v>知的障害＜精神遅滞＞</v>
      </c>
      <c r="G130" s="221" t="s">
        <v>521</v>
      </c>
      <c r="H130" s="137" t="s">
        <v>521</v>
      </c>
      <c r="I130" s="138" t="s">
        <v>521</v>
      </c>
      <c r="J130" s="139" t="s">
        <v>521</v>
      </c>
      <c r="K130" s="71" t="str">
        <f t="shared" si="4"/>
        <v>-</v>
      </c>
      <c r="L130" s="175" t="str">
        <f t="shared" si="6"/>
        <v>-</v>
      </c>
      <c r="M130" s="182" t="str">
        <f>IFERROR(H130/$Q$30,"-")</f>
        <v>-</v>
      </c>
    </row>
    <row r="131" spans="2:13" ht="28.9" customHeight="1">
      <c r="B131" s="393"/>
      <c r="C131" s="386"/>
      <c r="D131" s="403"/>
      <c r="E131" s="80" t="str">
        <f>'高額レセ疾病傾向(患者一人当たり医療費順)'!$C$8</f>
        <v>0209</v>
      </c>
      <c r="F131" s="222" t="str">
        <f>'高額レセ疾病傾向(患者一人当たり医療費順)'!$D$8</f>
        <v>白血病</v>
      </c>
      <c r="G131" s="222" t="s">
        <v>532</v>
      </c>
      <c r="H131" s="81">
        <v>47</v>
      </c>
      <c r="I131" s="82">
        <v>135847210</v>
      </c>
      <c r="J131" s="83">
        <v>143191520</v>
      </c>
      <c r="K131" s="72">
        <f t="shared" si="4"/>
        <v>279038730</v>
      </c>
      <c r="L131" s="176">
        <f t="shared" si="6"/>
        <v>5936994.2553191492</v>
      </c>
      <c r="M131" s="183">
        <f>IFERROR(H131/$Q$30,"-")</f>
        <v>3.5447353138599153E-4</v>
      </c>
    </row>
    <row r="132" spans="2:13" ht="28.9" customHeight="1">
      <c r="B132" s="393"/>
      <c r="C132" s="386"/>
      <c r="D132" s="403"/>
      <c r="E132" s="80" t="str">
        <f>'高額レセ疾病傾向(患者一人当たり医療費順)'!$C$9</f>
        <v>0802</v>
      </c>
      <c r="F132" s="222" t="str">
        <f>'高額レセ疾病傾向(患者一人当たり医療費順)'!$D$9</f>
        <v>その他の外耳疾患</v>
      </c>
      <c r="G132" s="222" t="s">
        <v>521</v>
      </c>
      <c r="H132" s="81" t="s">
        <v>521</v>
      </c>
      <c r="I132" s="82" t="s">
        <v>521</v>
      </c>
      <c r="J132" s="83" t="s">
        <v>521</v>
      </c>
      <c r="K132" s="72" t="str">
        <f t="shared" si="4"/>
        <v>-</v>
      </c>
      <c r="L132" s="176" t="str">
        <f t="shared" si="6"/>
        <v>-</v>
      </c>
      <c r="M132" s="183" t="str">
        <f>IFERROR(H132/$Q$30,"-")</f>
        <v>-</v>
      </c>
    </row>
    <row r="133" spans="2:13" ht="28.9" customHeight="1">
      <c r="B133" s="393"/>
      <c r="C133" s="386"/>
      <c r="D133" s="403"/>
      <c r="E133" s="80" t="str">
        <f>'高額レセ疾病傾向(患者一人当たり医療費順)'!$C$10</f>
        <v>0904</v>
      </c>
      <c r="F133" s="222" t="str">
        <f>'高額レセ疾病傾向(患者一人当たり医療費順)'!$D$10</f>
        <v>くも膜下出血</v>
      </c>
      <c r="G133" s="222" t="s">
        <v>533</v>
      </c>
      <c r="H133" s="81">
        <v>50</v>
      </c>
      <c r="I133" s="82">
        <v>247899180</v>
      </c>
      <c r="J133" s="83">
        <v>7442330</v>
      </c>
      <c r="K133" s="72">
        <f t="shared" si="4"/>
        <v>255341510</v>
      </c>
      <c r="L133" s="176">
        <f t="shared" si="6"/>
        <v>5106830.2</v>
      </c>
      <c r="M133" s="183">
        <f>IFERROR(H133/$Q$30,"-")</f>
        <v>3.7709950147445906E-4</v>
      </c>
    </row>
    <row r="134" spans="2:13" ht="28.9" customHeight="1" thickBot="1">
      <c r="B134" s="394"/>
      <c r="C134" s="388"/>
      <c r="D134" s="410"/>
      <c r="E134" s="84" t="str">
        <f>'高額レセ疾病傾向(患者一人当たり医療費順)'!$C$11</f>
        <v>1402</v>
      </c>
      <c r="F134" s="223" t="str">
        <f>'高額レセ疾病傾向(患者一人当たり医療費順)'!$D$11</f>
        <v>腎不全</v>
      </c>
      <c r="G134" s="223" t="s">
        <v>527</v>
      </c>
      <c r="H134" s="85">
        <v>692</v>
      </c>
      <c r="I134" s="86">
        <v>2105237650</v>
      </c>
      <c r="J134" s="87">
        <v>2077626560</v>
      </c>
      <c r="K134" s="73">
        <f t="shared" ref="K134:K197" si="7">IF(SUM(I134:J134)=0,"-",SUM(I134:J134))</f>
        <v>4182864210</v>
      </c>
      <c r="L134" s="177">
        <f t="shared" si="6"/>
        <v>6044601.4595375722</v>
      </c>
      <c r="M134" s="184">
        <f>IFERROR(H134/$Q$30,"-")</f>
        <v>5.219057100406513E-3</v>
      </c>
    </row>
    <row r="135" spans="2:13" ht="28.9" customHeight="1">
      <c r="B135" s="392">
        <v>27</v>
      </c>
      <c r="C135" s="405" t="s">
        <v>37</v>
      </c>
      <c r="D135" s="398">
        <f>Q31</f>
        <v>22608</v>
      </c>
      <c r="E135" s="88" t="str">
        <f>'高額レセ疾病傾向(患者一人当たり医療費順)'!$C$7</f>
        <v>0506</v>
      </c>
      <c r="F135" s="221" t="str">
        <f>'高額レセ疾病傾向(患者一人当たり医療費順)'!$D$7</f>
        <v>知的障害＜精神遅滞＞</v>
      </c>
      <c r="G135" s="221" t="s">
        <v>521</v>
      </c>
      <c r="H135" s="137" t="s">
        <v>521</v>
      </c>
      <c r="I135" s="138" t="s">
        <v>521</v>
      </c>
      <c r="J135" s="139" t="s">
        <v>521</v>
      </c>
      <c r="K135" s="71" t="str">
        <f t="shared" si="7"/>
        <v>-</v>
      </c>
      <c r="L135" s="175" t="str">
        <f t="shared" si="6"/>
        <v>-</v>
      </c>
      <c r="M135" s="182" t="str">
        <f>IFERROR(H135/$Q$31,"-")</f>
        <v>-</v>
      </c>
    </row>
    <row r="136" spans="2:13" ht="28.9" customHeight="1">
      <c r="B136" s="393"/>
      <c r="C136" s="386"/>
      <c r="D136" s="403"/>
      <c r="E136" s="80" t="str">
        <f>'高額レセ疾病傾向(患者一人当たり医療費順)'!$C$8</f>
        <v>0209</v>
      </c>
      <c r="F136" s="222" t="str">
        <f>'高額レセ疾病傾向(患者一人当たり医療費順)'!$D$8</f>
        <v>白血病</v>
      </c>
      <c r="G136" s="222" t="s">
        <v>578</v>
      </c>
      <c r="H136" s="81">
        <v>7</v>
      </c>
      <c r="I136" s="82">
        <v>6963670</v>
      </c>
      <c r="J136" s="83">
        <v>16038430</v>
      </c>
      <c r="K136" s="72">
        <f t="shared" si="7"/>
        <v>23002100</v>
      </c>
      <c r="L136" s="176">
        <f t="shared" si="6"/>
        <v>3286014.2857142859</v>
      </c>
      <c r="M136" s="183">
        <f>IFERROR(H136/$Q$31,"-")</f>
        <v>3.0962491153573956E-4</v>
      </c>
    </row>
    <row r="137" spans="2:13" ht="28.9" customHeight="1">
      <c r="B137" s="393"/>
      <c r="C137" s="386"/>
      <c r="D137" s="403"/>
      <c r="E137" s="80" t="str">
        <f>'高額レセ疾病傾向(患者一人当たり医療費順)'!$C$9</f>
        <v>0802</v>
      </c>
      <c r="F137" s="222" t="str">
        <f>'高額レセ疾病傾向(患者一人当たり医療費順)'!$D$9</f>
        <v>その他の外耳疾患</v>
      </c>
      <c r="G137" s="222" t="s">
        <v>521</v>
      </c>
      <c r="H137" s="81" t="s">
        <v>521</v>
      </c>
      <c r="I137" s="82" t="s">
        <v>521</v>
      </c>
      <c r="J137" s="83" t="s">
        <v>521</v>
      </c>
      <c r="K137" s="72" t="str">
        <f t="shared" si="7"/>
        <v>-</v>
      </c>
      <c r="L137" s="176" t="str">
        <f t="shared" si="6"/>
        <v>-</v>
      </c>
      <c r="M137" s="183" t="str">
        <f>IFERROR(H137/$Q$31,"-")</f>
        <v>-</v>
      </c>
    </row>
    <row r="138" spans="2:13" ht="28.9" customHeight="1">
      <c r="B138" s="393"/>
      <c r="C138" s="386"/>
      <c r="D138" s="403"/>
      <c r="E138" s="80" t="str">
        <f>'高額レセ疾病傾向(患者一人当たり医療費順)'!$C$10</f>
        <v>0904</v>
      </c>
      <c r="F138" s="222" t="str">
        <f>'高額レセ疾病傾向(患者一人当たり医療費順)'!$D$10</f>
        <v>くも膜下出血</v>
      </c>
      <c r="G138" s="222" t="s">
        <v>579</v>
      </c>
      <c r="H138" s="81">
        <v>10</v>
      </c>
      <c r="I138" s="82">
        <v>38410870</v>
      </c>
      <c r="J138" s="83">
        <v>2055850</v>
      </c>
      <c r="K138" s="72">
        <f t="shared" si="7"/>
        <v>40466720</v>
      </c>
      <c r="L138" s="176">
        <f t="shared" ref="L138:L201" si="8">IFERROR(K138/H138,"-")</f>
        <v>4046672</v>
      </c>
      <c r="M138" s="183">
        <f>IFERROR(H138/$Q$31,"-")</f>
        <v>4.4232130219391363E-4</v>
      </c>
    </row>
    <row r="139" spans="2:13" ht="28.9" customHeight="1" thickBot="1">
      <c r="B139" s="394"/>
      <c r="C139" s="388"/>
      <c r="D139" s="410"/>
      <c r="E139" s="84" t="str">
        <f>'高額レセ疾病傾向(患者一人当たり医療費順)'!$C$11</f>
        <v>1402</v>
      </c>
      <c r="F139" s="223" t="str">
        <f>'高額レセ疾病傾向(患者一人当たり医療費順)'!$D$11</f>
        <v>腎不全</v>
      </c>
      <c r="G139" s="222" t="s">
        <v>527</v>
      </c>
      <c r="H139" s="81">
        <v>99</v>
      </c>
      <c r="I139" s="82">
        <v>293156540</v>
      </c>
      <c r="J139" s="83">
        <v>286563640</v>
      </c>
      <c r="K139" s="72">
        <f t="shared" si="7"/>
        <v>579720180</v>
      </c>
      <c r="L139" s="176">
        <f t="shared" si="8"/>
        <v>5855759.3939393936</v>
      </c>
      <c r="M139" s="183">
        <f>IFERROR(H139/$Q$31,"-")</f>
        <v>4.3789808917197451E-3</v>
      </c>
    </row>
    <row r="140" spans="2:13" ht="28.9" customHeight="1">
      <c r="B140" s="392">
        <v>28</v>
      </c>
      <c r="C140" s="405" t="s">
        <v>38</v>
      </c>
      <c r="D140" s="398">
        <f>Q32</f>
        <v>18603</v>
      </c>
      <c r="E140" s="88" t="str">
        <f>'高額レセ疾病傾向(患者一人当たり医療費順)'!$C$7</f>
        <v>0506</v>
      </c>
      <c r="F140" s="221" t="str">
        <f>'高額レセ疾病傾向(患者一人当たり医療費順)'!$D$7</f>
        <v>知的障害＜精神遅滞＞</v>
      </c>
      <c r="G140" s="221" t="s">
        <v>521</v>
      </c>
      <c r="H140" s="137" t="s">
        <v>521</v>
      </c>
      <c r="I140" s="138" t="s">
        <v>521</v>
      </c>
      <c r="J140" s="139" t="s">
        <v>521</v>
      </c>
      <c r="K140" s="71" t="str">
        <f t="shared" si="7"/>
        <v>-</v>
      </c>
      <c r="L140" s="175" t="str">
        <f t="shared" si="8"/>
        <v>-</v>
      </c>
      <c r="M140" s="182" t="str">
        <f>IFERROR(H140/$Q$32,"-")</f>
        <v>-</v>
      </c>
    </row>
    <row r="141" spans="2:13" ht="28.9" customHeight="1">
      <c r="B141" s="393"/>
      <c r="C141" s="386"/>
      <c r="D141" s="403"/>
      <c r="E141" s="80" t="str">
        <f>'高額レセ疾病傾向(患者一人当たり医療費順)'!$C$8</f>
        <v>0209</v>
      </c>
      <c r="F141" s="222" t="str">
        <f>'高額レセ疾病傾向(患者一人当たり医療費順)'!$D$8</f>
        <v>白血病</v>
      </c>
      <c r="G141" s="222" t="s">
        <v>580</v>
      </c>
      <c r="H141" s="81">
        <v>4</v>
      </c>
      <c r="I141" s="82">
        <v>2952970</v>
      </c>
      <c r="J141" s="83">
        <v>10694530</v>
      </c>
      <c r="K141" s="72">
        <f t="shared" si="7"/>
        <v>13647500</v>
      </c>
      <c r="L141" s="176">
        <f t="shared" si="8"/>
        <v>3411875</v>
      </c>
      <c r="M141" s="183">
        <f>IFERROR(H141/$Q$32,"-")</f>
        <v>2.1501908294361126E-4</v>
      </c>
    </row>
    <row r="142" spans="2:13" ht="28.9" customHeight="1">
      <c r="B142" s="393"/>
      <c r="C142" s="386"/>
      <c r="D142" s="403"/>
      <c r="E142" s="80" t="str">
        <f>'高額レセ疾病傾向(患者一人当たり医療費順)'!$C$9</f>
        <v>0802</v>
      </c>
      <c r="F142" s="222" t="str">
        <f>'高額レセ疾病傾向(患者一人当たり医療費順)'!$D$9</f>
        <v>その他の外耳疾患</v>
      </c>
      <c r="G142" s="222" t="s">
        <v>521</v>
      </c>
      <c r="H142" s="81" t="s">
        <v>521</v>
      </c>
      <c r="I142" s="82" t="s">
        <v>521</v>
      </c>
      <c r="J142" s="83" t="s">
        <v>521</v>
      </c>
      <c r="K142" s="72" t="str">
        <f t="shared" si="7"/>
        <v>-</v>
      </c>
      <c r="L142" s="176" t="str">
        <f t="shared" si="8"/>
        <v>-</v>
      </c>
      <c r="M142" s="183" t="str">
        <f>IFERROR(H142/$Q$32,"-")</f>
        <v>-</v>
      </c>
    </row>
    <row r="143" spans="2:13" ht="28.9" customHeight="1">
      <c r="B143" s="393"/>
      <c r="C143" s="386"/>
      <c r="D143" s="403"/>
      <c r="E143" s="80" t="str">
        <f>'高額レセ疾病傾向(患者一人当たり医療費順)'!$C$10</f>
        <v>0904</v>
      </c>
      <c r="F143" s="222" t="str">
        <f>'高額レセ疾病傾向(患者一人当たり医療費順)'!$D$10</f>
        <v>くも膜下出血</v>
      </c>
      <c r="G143" s="222" t="s">
        <v>581</v>
      </c>
      <c r="H143" s="81">
        <v>8</v>
      </c>
      <c r="I143" s="82">
        <v>46058940</v>
      </c>
      <c r="J143" s="83">
        <v>429360</v>
      </c>
      <c r="K143" s="72">
        <f t="shared" si="7"/>
        <v>46488300</v>
      </c>
      <c r="L143" s="176">
        <f t="shared" si="8"/>
        <v>5811037.5</v>
      </c>
      <c r="M143" s="183">
        <f>IFERROR(H143/$Q$32,"-")</f>
        <v>4.3003816588722252E-4</v>
      </c>
    </row>
    <row r="144" spans="2:13" ht="28.9" customHeight="1" thickBot="1">
      <c r="B144" s="394"/>
      <c r="C144" s="388"/>
      <c r="D144" s="410"/>
      <c r="E144" s="84" t="str">
        <f>'高額レセ疾病傾向(患者一人当たり医療費順)'!$C$11</f>
        <v>1402</v>
      </c>
      <c r="F144" s="223" t="str">
        <f>'高額レセ疾病傾向(患者一人当たり医療費順)'!$D$11</f>
        <v>腎不全</v>
      </c>
      <c r="G144" s="223" t="s">
        <v>527</v>
      </c>
      <c r="H144" s="85">
        <v>110</v>
      </c>
      <c r="I144" s="86">
        <v>368456260</v>
      </c>
      <c r="J144" s="87">
        <v>290364030</v>
      </c>
      <c r="K144" s="73">
        <f t="shared" si="7"/>
        <v>658820290</v>
      </c>
      <c r="L144" s="177">
        <f t="shared" si="8"/>
        <v>5989275.3636363633</v>
      </c>
      <c r="M144" s="184">
        <f>IFERROR(H144/$Q$32,"-")</f>
        <v>5.9130247809493089E-3</v>
      </c>
    </row>
    <row r="145" spans="2:13" ht="28.9" customHeight="1">
      <c r="B145" s="392">
        <v>29</v>
      </c>
      <c r="C145" s="405" t="s">
        <v>39</v>
      </c>
      <c r="D145" s="398">
        <f>Q33</f>
        <v>15649</v>
      </c>
      <c r="E145" s="88" t="str">
        <f>'高額レセ疾病傾向(患者一人当たり医療費順)'!$C$7</f>
        <v>0506</v>
      </c>
      <c r="F145" s="221" t="str">
        <f>'高額レセ疾病傾向(患者一人当たり医療費順)'!$D$7</f>
        <v>知的障害＜精神遅滞＞</v>
      </c>
      <c r="G145" s="221" t="s">
        <v>521</v>
      </c>
      <c r="H145" s="137" t="s">
        <v>521</v>
      </c>
      <c r="I145" s="138" t="s">
        <v>521</v>
      </c>
      <c r="J145" s="139" t="s">
        <v>521</v>
      </c>
      <c r="K145" s="71" t="str">
        <f t="shared" si="7"/>
        <v>-</v>
      </c>
      <c r="L145" s="175" t="str">
        <f t="shared" si="8"/>
        <v>-</v>
      </c>
      <c r="M145" s="182" t="str">
        <f>IFERROR(H145/$Q$33,"-")</f>
        <v>-</v>
      </c>
    </row>
    <row r="146" spans="2:13" ht="29.1" customHeight="1">
      <c r="B146" s="393"/>
      <c r="C146" s="386"/>
      <c r="D146" s="403"/>
      <c r="E146" s="80" t="str">
        <f>'高額レセ疾病傾向(患者一人当たり医療費順)'!$C$8</f>
        <v>0209</v>
      </c>
      <c r="F146" s="222" t="str">
        <f>'高額レセ疾病傾向(患者一人当たり医療費順)'!$D$8</f>
        <v>白血病</v>
      </c>
      <c r="G146" s="222" t="s">
        <v>582</v>
      </c>
      <c r="H146" s="81">
        <v>9</v>
      </c>
      <c r="I146" s="82">
        <v>53053220</v>
      </c>
      <c r="J146" s="83">
        <v>41432500</v>
      </c>
      <c r="K146" s="72">
        <f t="shared" si="7"/>
        <v>94485720</v>
      </c>
      <c r="L146" s="176">
        <f t="shared" si="8"/>
        <v>10498413.333333334</v>
      </c>
      <c r="M146" s="183">
        <f>IFERROR(H146/$Q$33,"-")</f>
        <v>5.7511662087034318E-4</v>
      </c>
    </row>
    <row r="147" spans="2:13" ht="28.9" customHeight="1">
      <c r="B147" s="393"/>
      <c r="C147" s="386"/>
      <c r="D147" s="403"/>
      <c r="E147" s="80" t="str">
        <f>'高額レセ疾病傾向(患者一人当たり医療費順)'!$C$9</f>
        <v>0802</v>
      </c>
      <c r="F147" s="222" t="str">
        <f>'高額レセ疾病傾向(患者一人当たり医療費順)'!$D$9</f>
        <v>その他の外耳疾患</v>
      </c>
      <c r="G147" s="222" t="s">
        <v>521</v>
      </c>
      <c r="H147" s="81" t="s">
        <v>521</v>
      </c>
      <c r="I147" s="82" t="s">
        <v>521</v>
      </c>
      <c r="J147" s="83" t="s">
        <v>521</v>
      </c>
      <c r="K147" s="72" t="str">
        <f t="shared" si="7"/>
        <v>-</v>
      </c>
      <c r="L147" s="176" t="str">
        <f t="shared" si="8"/>
        <v>-</v>
      </c>
      <c r="M147" s="183" t="str">
        <f>IFERROR(H147/$Q$33,"-")</f>
        <v>-</v>
      </c>
    </row>
    <row r="148" spans="2:13" ht="42" customHeight="1">
      <c r="B148" s="393"/>
      <c r="C148" s="386"/>
      <c r="D148" s="403"/>
      <c r="E148" s="80" t="str">
        <f>'高額レセ疾病傾向(患者一人当たり医療費順)'!$C$10</f>
        <v>0904</v>
      </c>
      <c r="F148" s="222" t="str">
        <f>'高額レセ疾病傾向(患者一人当たり医療費順)'!$D$10</f>
        <v>くも膜下出血</v>
      </c>
      <c r="G148" s="222" t="s">
        <v>583</v>
      </c>
      <c r="H148" s="81">
        <v>4</v>
      </c>
      <c r="I148" s="82">
        <v>20491880</v>
      </c>
      <c r="J148" s="83">
        <v>464700</v>
      </c>
      <c r="K148" s="72">
        <f t="shared" si="7"/>
        <v>20956580</v>
      </c>
      <c r="L148" s="176">
        <f t="shared" si="8"/>
        <v>5239145</v>
      </c>
      <c r="M148" s="183">
        <f>IFERROR(H148/$Q$33,"-")</f>
        <v>2.5560738705348587E-4</v>
      </c>
    </row>
    <row r="149" spans="2:13" ht="28.9" customHeight="1" thickBot="1">
      <c r="B149" s="394"/>
      <c r="C149" s="388"/>
      <c r="D149" s="410"/>
      <c r="E149" s="84" t="str">
        <f>'高額レセ疾病傾向(患者一人当たり医療費順)'!$C$11</f>
        <v>1402</v>
      </c>
      <c r="F149" s="223" t="str">
        <f>'高額レセ疾病傾向(患者一人当たり医療費順)'!$D$11</f>
        <v>腎不全</v>
      </c>
      <c r="G149" s="222" t="s">
        <v>527</v>
      </c>
      <c r="H149" s="81">
        <v>88</v>
      </c>
      <c r="I149" s="82">
        <v>231844140</v>
      </c>
      <c r="J149" s="83">
        <v>300701770</v>
      </c>
      <c r="K149" s="72">
        <f t="shared" si="7"/>
        <v>532545910</v>
      </c>
      <c r="L149" s="176">
        <f t="shared" si="8"/>
        <v>6051658.0681818184</v>
      </c>
      <c r="M149" s="183">
        <f>IFERROR(H149/$Q$33,"-")</f>
        <v>5.6233625151766884E-3</v>
      </c>
    </row>
    <row r="150" spans="2:13" ht="29.1" customHeight="1">
      <c r="B150" s="392">
        <v>30</v>
      </c>
      <c r="C150" s="405" t="s">
        <v>40</v>
      </c>
      <c r="D150" s="398">
        <f>Q34</f>
        <v>20907</v>
      </c>
      <c r="E150" s="88" t="str">
        <f>'高額レセ疾病傾向(患者一人当たり医療費順)'!$C$7</f>
        <v>0506</v>
      </c>
      <c r="F150" s="221" t="str">
        <f>'高額レセ疾病傾向(患者一人当たり医療費順)'!$D$7</f>
        <v>知的障害＜精神遅滞＞</v>
      </c>
      <c r="G150" s="221" t="s">
        <v>521</v>
      </c>
      <c r="H150" s="137" t="s">
        <v>521</v>
      </c>
      <c r="I150" s="138" t="s">
        <v>521</v>
      </c>
      <c r="J150" s="139" t="s">
        <v>521</v>
      </c>
      <c r="K150" s="71" t="str">
        <f t="shared" si="7"/>
        <v>-</v>
      </c>
      <c r="L150" s="175" t="str">
        <f t="shared" si="8"/>
        <v>-</v>
      </c>
      <c r="M150" s="182" t="str">
        <f>IFERROR(H150/$Q$34,"-")</f>
        <v>-</v>
      </c>
    </row>
    <row r="151" spans="2:13" ht="28.9" customHeight="1">
      <c r="B151" s="393"/>
      <c r="C151" s="386"/>
      <c r="D151" s="403"/>
      <c r="E151" s="80" t="str">
        <f>'高額レセ疾病傾向(患者一人当たり医療費順)'!$C$8</f>
        <v>0209</v>
      </c>
      <c r="F151" s="222" t="str">
        <f>'高額レセ疾病傾向(患者一人当たり医療費順)'!$D$8</f>
        <v>白血病</v>
      </c>
      <c r="G151" s="222" t="s">
        <v>584</v>
      </c>
      <c r="H151" s="81">
        <v>7</v>
      </c>
      <c r="I151" s="82">
        <v>12823400</v>
      </c>
      <c r="J151" s="83">
        <v>17871490</v>
      </c>
      <c r="K151" s="72">
        <f t="shared" si="7"/>
        <v>30694890</v>
      </c>
      <c r="L151" s="176">
        <f t="shared" si="8"/>
        <v>4384984.2857142854</v>
      </c>
      <c r="M151" s="183">
        <f>IFERROR(H151/$Q$34,"-")</f>
        <v>3.3481609030468266E-4</v>
      </c>
    </row>
    <row r="152" spans="2:13" ht="28.9" customHeight="1">
      <c r="B152" s="393"/>
      <c r="C152" s="386"/>
      <c r="D152" s="403"/>
      <c r="E152" s="80" t="str">
        <f>'高額レセ疾病傾向(患者一人当たり医療費順)'!$C$9</f>
        <v>0802</v>
      </c>
      <c r="F152" s="222" t="str">
        <f>'高額レセ疾病傾向(患者一人当たり医療費順)'!$D$9</f>
        <v>その他の外耳疾患</v>
      </c>
      <c r="G152" s="222" t="s">
        <v>521</v>
      </c>
      <c r="H152" s="81" t="s">
        <v>521</v>
      </c>
      <c r="I152" s="82" t="s">
        <v>521</v>
      </c>
      <c r="J152" s="83" t="s">
        <v>521</v>
      </c>
      <c r="K152" s="72" t="str">
        <f t="shared" si="7"/>
        <v>-</v>
      </c>
      <c r="L152" s="176" t="str">
        <f t="shared" si="8"/>
        <v>-</v>
      </c>
      <c r="M152" s="183" t="str">
        <f>IFERROR(H152/$Q$34,"-")</f>
        <v>-</v>
      </c>
    </row>
    <row r="153" spans="2:13" ht="42" customHeight="1">
      <c r="B153" s="393"/>
      <c r="C153" s="386"/>
      <c r="D153" s="403"/>
      <c r="E153" s="80" t="str">
        <f>'高額レセ疾病傾向(患者一人当たり医療費順)'!$C$10</f>
        <v>0904</v>
      </c>
      <c r="F153" s="222" t="str">
        <f>'高額レセ疾病傾向(患者一人当たり医療費順)'!$D$10</f>
        <v>くも膜下出血</v>
      </c>
      <c r="G153" s="222" t="s">
        <v>585</v>
      </c>
      <c r="H153" s="81">
        <v>7</v>
      </c>
      <c r="I153" s="82">
        <v>48037960</v>
      </c>
      <c r="J153" s="83">
        <v>799470</v>
      </c>
      <c r="K153" s="72">
        <f t="shared" si="7"/>
        <v>48837430</v>
      </c>
      <c r="L153" s="176">
        <f t="shared" si="8"/>
        <v>6976775.7142857146</v>
      </c>
      <c r="M153" s="183">
        <f>IFERROR(H153/$Q$34,"-")</f>
        <v>3.3481609030468266E-4</v>
      </c>
    </row>
    <row r="154" spans="2:13" ht="29.1" customHeight="1" thickBot="1">
      <c r="B154" s="394"/>
      <c r="C154" s="388"/>
      <c r="D154" s="410"/>
      <c r="E154" s="84" t="str">
        <f>'高額レセ疾病傾向(患者一人当たり医療費順)'!$C$11</f>
        <v>1402</v>
      </c>
      <c r="F154" s="223" t="str">
        <f>'高額レセ疾病傾向(患者一人当たり医療費順)'!$D$11</f>
        <v>腎不全</v>
      </c>
      <c r="G154" s="223" t="s">
        <v>529</v>
      </c>
      <c r="H154" s="85">
        <v>95</v>
      </c>
      <c r="I154" s="86">
        <v>258798560</v>
      </c>
      <c r="J154" s="87">
        <v>312477600</v>
      </c>
      <c r="K154" s="73">
        <f t="shared" si="7"/>
        <v>571276160</v>
      </c>
      <c r="L154" s="177">
        <f t="shared" si="8"/>
        <v>6013433.2631578948</v>
      </c>
      <c r="M154" s="184">
        <f>IFERROR(H154/$Q$34,"-")</f>
        <v>4.5439326541349785E-3</v>
      </c>
    </row>
    <row r="155" spans="2:13" ht="28.9" customHeight="1">
      <c r="B155" s="392">
        <v>31</v>
      </c>
      <c r="C155" s="405" t="s">
        <v>41</v>
      </c>
      <c r="D155" s="398">
        <f>Q35</f>
        <v>27885</v>
      </c>
      <c r="E155" s="88" t="str">
        <f>'高額レセ疾病傾向(患者一人当たり医療費順)'!$C$7</f>
        <v>0506</v>
      </c>
      <c r="F155" s="221" t="str">
        <f>'高額レセ疾病傾向(患者一人当たり医療費順)'!$D$7</f>
        <v>知的障害＜精神遅滞＞</v>
      </c>
      <c r="G155" s="221" t="s">
        <v>521</v>
      </c>
      <c r="H155" s="137" t="s">
        <v>521</v>
      </c>
      <c r="I155" s="138" t="s">
        <v>521</v>
      </c>
      <c r="J155" s="139" t="s">
        <v>521</v>
      </c>
      <c r="K155" s="71" t="str">
        <f t="shared" si="7"/>
        <v>-</v>
      </c>
      <c r="L155" s="175" t="str">
        <f t="shared" si="8"/>
        <v>-</v>
      </c>
      <c r="M155" s="182" t="str">
        <f>IFERROR(H155/$Q$35,"-")</f>
        <v>-</v>
      </c>
    </row>
    <row r="156" spans="2:13" ht="28.9" customHeight="1">
      <c r="B156" s="393"/>
      <c r="C156" s="386"/>
      <c r="D156" s="403"/>
      <c r="E156" s="80" t="str">
        <f>'高額レセ疾病傾向(患者一人当たり医療費順)'!$C$8</f>
        <v>0209</v>
      </c>
      <c r="F156" s="222" t="str">
        <f>'高額レセ疾病傾向(患者一人当たり医療費順)'!$D$8</f>
        <v>白血病</v>
      </c>
      <c r="G156" s="222" t="s">
        <v>586</v>
      </c>
      <c r="H156" s="81">
        <v>12</v>
      </c>
      <c r="I156" s="82">
        <v>35627090</v>
      </c>
      <c r="J156" s="83">
        <v>41874490</v>
      </c>
      <c r="K156" s="72">
        <f t="shared" si="7"/>
        <v>77501580</v>
      </c>
      <c r="L156" s="176">
        <f t="shared" si="8"/>
        <v>6458465</v>
      </c>
      <c r="M156" s="183">
        <f>IFERROR(H156/$Q$35,"-")</f>
        <v>4.3033889187735344E-4</v>
      </c>
    </row>
    <row r="157" spans="2:13" ht="28.9" customHeight="1">
      <c r="B157" s="393"/>
      <c r="C157" s="386"/>
      <c r="D157" s="403"/>
      <c r="E157" s="80" t="str">
        <f>'高額レセ疾病傾向(患者一人当たり医療費順)'!$C$9</f>
        <v>0802</v>
      </c>
      <c r="F157" s="222" t="str">
        <f>'高額レセ疾病傾向(患者一人当たり医療費順)'!$D$9</f>
        <v>その他の外耳疾患</v>
      </c>
      <c r="G157" s="222" t="s">
        <v>521</v>
      </c>
      <c r="H157" s="81" t="s">
        <v>521</v>
      </c>
      <c r="I157" s="82" t="s">
        <v>521</v>
      </c>
      <c r="J157" s="83" t="s">
        <v>521</v>
      </c>
      <c r="K157" s="72" t="str">
        <f t="shared" si="7"/>
        <v>-</v>
      </c>
      <c r="L157" s="176" t="str">
        <f t="shared" si="8"/>
        <v>-</v>
      </c>
      <c r="M157" s="183" t="str">
        <f>IFERROR(H157/$Q$35,"-")</f>
        <v>-</v>
      </c>
    </row>
    <row r="158" spans="2:13" ht="28.9" customHeight="1">
      <c r="B158" s="393"/>
      <c r="C158" s="386"/>
      <c r="D158" s="403"/>
      <c r="E158" s="80" t="str">
        <f>'高額レセ疾病傾向(患者一人当たり医療費順)'!$C$10</f>
        <v>0904</v>
      </c>
      <c r="F158" s="222" t="str">
        <f>'高額レセ疾病傾向(患者一人当たり医療費順)'!$D$10</f>
        <v>くも膜下出血</v>
      </c>
      <c r="G158" s="222" t="s">
        <v>523</v>
      </c>
      <c r="H158" s="81">
        <v>8</v>
      </c>
      <c r="I158" s="82">
        <v>49269320</v>
      </c>
      <c r="J158" s="83">
        <v>672790</v>
      </c>
      <c r="K158" s="72">
        <f t="shared" si="7"/>
        <v>49942110</v>
      </c>
      <c r="L158" s="176">
        <f t="shared" si="8"/>
        <v>6242763.75</v>
      </c>
      <c r="M158" s="183">
        <f>IFERROR(H158/$Q$35,"-")</f>
        <v>2.8689259458490227E-4</v>
      </c>
    </row>
    <row r="159" spans="2:13" ht="28.9" customHeight="1" thickBot="1">
      <c r="B159" s="394"/>
      <c r="C159" s="388"/>
      <c r="D159" s="410"/>
      <c r="E159" s="84" t="str">
        <f>'高額レセ疾病傾向(患者一人当たり医療費順)'!$C$11</f>
        <v>1402</v>
      </c>
      <c r="F159" s="223" t="str">
        <f>'高額レセ疾病傾向(患者一人当たり医療費順)'!$D$11</f>
        <v>腎不全</v>
      </c>
      <c r="G159" s="222" t="s">
        <v>527</v>
      </c>
      <c r="H159" s="81">
        <v>114</v>
      </c>
      <c r="I159" s="82">
        <v>414945320</v>
      </c>
      <c r="J159" s="83">
        <v>317228450</v>
      </c>
      <c r="K159" s="72">
        <f t="shared" si="7"/>
        <v>732173770</v>
      </c>
      <c r="L159" s="176">
        <f t="shared" si="8"/>
        <v>6422576.9298245618</v>
      </c>
      <c r="M159" s="183">
        <f>IFERROR(H159/$Q$35,"-")</f>
        <v>4.0882194728348578E-3</v>
      </c>
    </row>
    <row r="160" spans="2:13" ht="29.1" customHeight="1">
      <c r="B160" s="392">
        <v>32</v>
      </c>
      <c r="C160" s="405" t="s">
        <v>42</v>
      </c>
      <c r="D160" s="398">
        <f>Q36</f>
        <v>23454</v>
      </c>
      <c r="E160" s="88" t="str">
        <f>'高額レセ疾病傾向(患者一人当たり医療費順)'!$C$7</f>
        <v>0506</v>
      </c>
      <c r="F160" s="221" t="str">
        <f>'高額レセ疾病傾向(患者一人当たり医療費順)'!$D$7</f>
        <v>知的障害＜精神遅滞＞</v>
      </c>
      <c r="G160" s="221" t="s">
        <v>521</v>
      </c>
      <c r="H160" s="137" t="s">
        <v>521</v>
      </c>
      <c r="I160" s="138" t="s">
        <v>521</v>
      </c>
      <c r="J160" s="139" t="s">
        <v>521</v>
      </c>
      <c r="K160" s="71" t="str">
        <f t="shared" si="7"/>
        <v>-</v>
      </c>
      <c r="L160" s="175" t="str">
        <f t="shared" si="8"/>
        <v>-</v>
      </c>
      <c r="M160" s="182" t="str">
        <f>IFERROR(H160/$Q$36,"-")</f>
        <v>-</v>
      </c>
    </row>
    <row r="161" spans="2:13" ht="28.9" customHeight="1">
      <c r="B161" s="393"/>
      <c r="C161" s="386"/>
      <c r="D161" s="403"/>
      <c r="E161" s="80" t="str">
        <f>'高額レセ疾病傾向(患者一人当たり医療費順)'!$C$8</f>
        <v>0209</v>
      </c>
      <c r="F161" s="222" t="str">
        <f>'高額レセ疾病傾向(患者一人当たり医療費順)'!$D$8</f>
        <v>白血病</v>
      </c>
      <c r="G161" s="222" t="s">
        <v>587</v>
      </c>
      <c r="H161" s="81">
        <v>7</v>
      </c>
      <c r="I161" s="82">
        <v>23044330</v>
      </c>
      <c r="J161" s="83">
        <v>15280080</v>
      </c>
      <c r="K161" s="72">
        <f t="shared" si="7"/>
        <v>38324410</v>
      </c>
      <c r="L161" s="176">
        <f t="shared" si="8"/>
        <v>5474915.7142857146</v>
      </c>
      <c r="M161" s="183">
        <f>IFERROR(H161/$Q$36,"-")</f>
        <v>2.9845655325317646E-4</v>
      </c>
    </row>
    <row r="162" spans="2:13" ht="28.9" customHeight="1">
      <c r="B162" s="393"/>
      <c r="C162" s="386"/>
      <c r="D162" s="403"/>
      <c r="E162" s="80" t="str">
        <f>'高額レセ疾病傾向(患者一人当たり医療費順)'!$C$9</f>
        <v>0802</v>
      </c>
      <c r="F162" s="222" t="str">
        <f>'高額レセ疾病傾向(患者一人当たり医療費順)'!$D$9</f>
        <v>その他の外耳疾患</v>
      </c>
      <c r="G162" s="222" t="s">
        <v>521</v>
      </c>
      <c r="H162" s="81" t="s">
        <v>521</v>
      </c>
      <c r="I162" s="82" t="s">
        <v>521</v>
      </c>
      <c r="J162" s="83" t="s">
        <v>521</v>
      </c>
      <c r="K162" s="72" t="str">
        <f t="shared" si="7"/>
        <v>-</v>
      </c>
      <c r="L162" s="176" t="str">
        <f t="shared" si="8"/>
        <v>-</v>
      </c>
      <c r="M162" s="183" t="str">
        <f>IFERROR(H162/$Q$36,"-")</f>
        <v>-</v>
      </c>
    </row>
    <row r="163" spans="2:13" ht="42" customHeight="1">
      <c r="B163" s="393"/>
      <c r="C163" s="386"/>
      <c r="D163" s="403"/>
      <c r="E163" s="80" t="str">
        <f>'高額レセ疾病傾向(患者一人当たり医療費順)'!$C$10</f>
        <v>0904</v>
      </c>
      <c r="F163" s="222" t="str">
        <f>'高額レセ疾病傾向(患者一人当たり医療費順)'!$D$10</f>
        <v>くも膜下出血</v>
      </c>
      <c r="G163" s="222" t="s">
        <v>588</v>
      </c>
      <c r="H163" s="81">
        <v>9</v>
      </c>
      <c r="I163" s="82">
        <v>30247050</v>
      </c>
      <c r="J163" s="83">
        <v>2231820</v>
      </c>
      <c r="K163" s="72">
        <f t="shared" si="7"/>
        <v>32478870</v>
      </c>
      <c r="L163" s="176">
        <f t="shared" si="8"/>
        <v>3608763.3333333335</v>
      </c>
      <c r="M163" s="183">
        <f>IFERROR(H163/$Q$36,"-")</f>
        <v>3.8372985418265541E-4</v>
      </c>
    </row>
    <row r="164" spans="2:13" ht="28.9" customHeight="1" thickBot="1">
      <c r="B164" s="394"/>
      <c r="C164" s="388"/>
      <c r="D164" s="410"/>
      <c r="E164" s="84" t="str">
        <f>'高額レセ疾病傾向(患者一人当たり医療費順)'!$C$11</f>
        <v>1402</v>
      </c>
      <c r="F164" s="223" t="str">
        <f>'高額レセ疾病傾向(患者一人当たり医療費順)'!$D$11</f>
        <v>腎不全</v>
      </c>
      <c r="G164" s="223" t="s">
        <v>529</v>
      </c>
      <c r="H164" s="85">
        <v>133</v>
      </c>
      <c r="I164" s="86">
        <v>430919120</v>
      </c>
      <c r="J164" s="87">
        <v>360296490</v>
      </c>
      <c r="K164" s="73">
        <f t="shared" si="7"/>
        <v>791215610</v>
      </c>
      <c r="L164" s="177">
        <f t="shared" si="8"/>
        <v>5948989.5488721803</v>
      </c>
      <c r="M164" s="184">
        <f>IFERROR(H164/$Q$36,"-")</f>
        <v>5.6706745118103525E-3</v>
      </c>
    </row>
    <row r="165" spans="2:13" ht="28.9" customHeight="1">
      <c r="B165" s="392">
        <v>33</v>
      </c>
      <c r="C165" s="405" t="s">
        <v>43</v>
      </c>
      <c r="D165" s="398">
        <f>Q37</f>
        <v>6680</v>
      </c>
      <c r="E165" s="88" t="str">
        <f>'高額レセ疾病傾向(患者一人当たり医療費順)'!$C$7</f>
        <v>0506</v>
      </c>
      <c r="F165" s="221" t="str">
        <f>'高額レセ疾病傾向(患者一人当たり医療費順)'!$D$7</f>
        <v>知的障害＜精神遅滞＞</v>
      </c>
      <c r="G165" s="221" t="s">
        <v>521</v>
      </c>
      <c r="H165" s="137" t="s">
        <v>521</v>
      </c>
      <c r="I165" s="138" t="s">
        <v>521</v>
      </c>
      <c r="J165" s="139" t="s">
        <v>521</v>
      </c>
      <c r="K165" s="71" t="str">
        <f t="shared" si="7"/>
        <v>-</v>
      </c>
      <c r="L165" s="175" t="str">
        <f t="shared" si="8"/>
        <v>-</v>
      </c>
      <c r="M165" s="182" t="str">
        <f>IFERROR(H165/$Q$37,"-")</f>
        <v>-</v>
      </c>
    </row>
    <row r="166" spans="2:13" ht="28.9" customHeight="1">
      <c r="B166" s="393"/>
      <c r="C166" s="386"/>
      <c r="D166" s="403"/>
      <c r="E166" s="80" t="str">
        <f>'高額レセ疾病傾向(患者一人当たり医療費順)'!$C$8</f>
        <v>0209</v>
      </c>
      <c r="F166" s="222" t="str">
        <f>'高額レセ疾病傾向(患者一人当たり医療費順)'!$D$8</f>
        <v>白血病</v>
      </c>
      <c r="G166" s="222" t="s">
        <v>204</v>
      </c>
      <c r="H166" s="81">
        <v>1</v>
      </c>
      <c r="I166" s="82">
        <v>1382530</v>
      </c>
      <c r="J166" s="83">
        <v>0</v>
      </c>
      <c r="K166" s="72">
        <f t="shared" si="7"/>
        <v>1382530</v>
      </c>
      <c r="L166" s="176">
        <f t="shared" si="8"/>
        <v>1382530</v>
      </c>
      <c r="M166" s="183">
        <f>IFERROR(H166/$Q$37,"-")</f>
        <v>1.4970059880239521E-4</v>
      </c>
    </row>
    <row r="167" spans="2:13" ht="28.9" customHeight="1">
      <c r="B167" s="393"/>
      <c r="C167" s="386"/>
      <c r="D167" s="403"/>
      <c r="E167" s="80" t="str">
        <f>'高額レセ疾病傾向(患者一人当たり医療費順)'!$C$9</f>
        <v>0802</v>
      </c>
      <c r="F167" s="222" t="str">
        <f>'高額レセ疾病傾向(患者一人当たり医療費順)'!$D$9</f>
        <v>その他の外耳疾患</v>
      </c>
      <c r="G167" s="222" t="s">
        <v>521</v>
      </c>
      <c r="H167" s="81" t="s">
        <v>521</v>
      </c>
      <c r="I167" s="82" t="s">
        <v>521</v>
      </c>
      <c r="J167" s="83" t="s">
        <v>521</v>
      </c>
      <c r="K167" s="72" t="str">
        <f t="shared" si="7"/>
        <v>-</v>
      </c>
      <c r="L167" s="176" t="str">
        <f t="shared" si="8"/>
        <v>-</v>
      </c>
      <c r="M167" s="183" t="str">
        <f>IFERROR(H167/$Q$37,"-")</f>
        <v>-</v>
      </c>
    </row>
    <row r="168" spans="2:13" ht="28.9" customHeight="1">
      <c r="B168" s="393"/>
      <c r="C168" s="386"/>
      <c r="D168" s="403"/>
      <c r="E168" s="80" t="str">
        <f>'高額レセ疾病傾向(患者一人当たり医療費順)'!$C$10</f>
        <v>0904</v>
      </c>
      <c r="F168" s="222" t="str">
        <f>'高額レセ疾病傾向(患者一人当たり医療費順)'!$D$10</f>
        <v>くも膜下出血</v>
      </c>
      <c r="G168" s="222" t="s">
        <v>589</v>
      </c>
      <c r="H168" s="81">
        <v>4</v>
      </c>
      <c r="I168" s="82">
        <v>15383160</v>
      </c>
      <c r="J168" s="83">
        <v>788340</v>
      </c>
      <c r="K168" s="72">
        <f t="shared" si="7"/>
        <v>16171500</v>
      </c>
      <c r="L168" s="176">
        <f t="shared" si="8"/>
        <v>4042875</v>
      </c>
      <c r="M168" s="183">
        <f>IFERROR(H168/$Q$37,"-")</f>
        <v>5.9880239520958083E-4</v>
      </c>
    </row>
    <row r="169" spans="2:13" ht="28.9" customHeight="1" thickBot="1">
      <c r="B169" s="394"/>
      <c r="C169" s="388"/>
      <c r="D169" s="410"/>
      <c r="E169" s="84" t="str">
        <f>'高額レセ疾病傾向(患者一人当たり医療費順)'!$C$11</f>
        <v>1402</v>
      </c>
      <c r="F169" s="223" t="str">
        <f>'高額レセ疾病傾向(患者一人当たり医療費順)'!$D$11</f>
        <v>腎不全</v>
      </c>
      <c r="G169" s="223" t="s">
        <v>529</v>
      </c>
      <c r="H169" s="85">
        <v>53</v>
      </c>
      <c r="I169" s="86">
        <v>107117710</v>
      </c>
      <c r="J169" s="87">
        <v>209994580</v>
      </c>
      <c r="K169" s="73">
        <f t="shared" si="7"/>
        <v>317112290</v>
      </c>
      <c r="L169" s="177">
        <f t="shared" si="8"/>
        <v>5983250.7547169812</v>
      </c>
      <c r="M169" s="184">
        <f>IFERROR(H169/$Q$37,"-")</f>
        <v>7.9341317365269459E-3</v>
      </c>
    </row>
    <row r="170" spans="2:13" ht="28.9" customHeight="1">
      <c r="B170" s="392">
        <v>34</v>
      </c>
      <c r="C170" s="405" t="s">
        <v>45</v>
      </c>
      <c r="D170" s="398">
        <f>Q38</f>
        <v>29757</v>
      </c>
      <c r="E170" s="88" t="str">
        <f>'高額レセ疾病傾向(患者一人当たり医療費順)'!$C$7</f>
        <v>0506</v>
      </c>
      <c r="F170" s="221" t="str">
        <f>'高額レセ疾病傾向(患者一人当たり医療費順)'!$D$7</f>
        <v>知的障害＜精神遅滞＞</v>
      </c>
      <c r="G170" s="221" t="s">
        <v>521</v>
      </c>
      <c r="H170" s="137" t="s">
        <v>521</v>
      </c>
      <c r="I170" s="138" t="s">
        <v>521</v>
      </c>
      <c r="J170" s="139" t="s">
        <v>521</v>
      </c>
      <c r="K170" s="71" t="str">
        <f t="shared" si="7"/>
        <v>-</v>
      </c>
      <c r="L170" s="175" t="str">
        <f t="shared" si="8"/>
        <v>-</v>
      </c>
      <c r="M170" s="182" t="str">
        <f>IFERROR(H170/$Q$38,"-")</f>
        <v>-</v>
      </c>
    </row>
    <row r="171" spans="2:13" ht="28.9" customHeight="1">
      <c r="B171" s="393"/>
      <c r="C171" s="386"/>
      <c r="D171" s="403"/>
      <c r="E171" s="80" t="str">
        <f>'高額レセ疾病傾向(患者一人当たり医療費順)'!$C$8</f>
        <v>0209</v>
      </c>
      <c r="F171" s="222" t="str">
        <f>'高額レセ疾病傾向(患者一人当たり医療費順)'!$D$8</f>
        <v>白血病</v>
      </c>
      <c r="G171" s="222" t="s">
        <v>577</v>
      </c>
      <c r="H171" s="81">
        <v>17</v>
      </c>
      <c r="I171" s="82">
        <v>26092450</v>
      </c>
      <c r="J171" s="83">
        <v>57990800</v>
      </c>
      <c r="K171" s="72">
        <f t="shared" si="7"/>
        <v>84083250</v>
      </c>
      <c r="L171" s="176">
        <f t="shared" si="8"/>
        <v>4946073.5294117648</v>
      </c>
      <c r="M171" s="183">
        <f>IFERROR(H171/$Q$38,"-")</f>
        <v>5.7129414927580067E-4</v>
      </c>
    </row>
    <row r="172" spans="2:13" ht="28.9" customHeight="1">
      <c r="B172" s="393"/>
      <c r="C172" s="386"/>
      <c r="D172" s="403"/>
      <c r="E172" s="80" t="str">
        <f>'高額レセ疾病傾向(患者一人当たり医療費順)'!$C$9</f>
        <v>0802</v>
      </c>
      <c r="F172" s="222" t="str">
        <f>'高額レセ疾病傾向(患者一人当たり医療費順)'!$D$9</f>
        <v>その他の外耳疾患</v>
      </c>
      <c r="G172" s="222" t="s">
        <v>521</v>
      </c>
      <c r="H172" s="81" t="s">
        <v>521</v>
      </c>
      <c r="I172" s="82" t="s">
        <v>521</v>
      </c>
      <c r="J172" s="83" t="s">
        <v>521</v>
      </c>
      <c r="K172" s="72" t="str">
        <f t="shared" si="7"/>
        <v>-</v>
      </c>
      <c r="L172" s="176" t="str">
        <f t="shared" si="8"/>
        <v>-</v>
      </c>
      <c r="M172" s="183" t="str">
        <f>IFERROR(H172/$Q$38,"-")</f>
        <v>-</v>
      </c>
    </row>
    <row r="173" spans="2:13" ht="28.9" customHeight="1">
      <c r="B173" s="393"/>
      <c r="C173" s="386"/>
      <c r="D173" s="403"/>
      <c r="E173" s="80" t="str">
        <f>'高額レセ疾病傾向(患者一人当たり医療費順)'!$C$10</f>
        <v>0904</v>
      </c>
      <c r="F173" s="222" t="str">
        <f>'高額レセ疾病傾向(患者一人当たり医療費順)'!$D$10</f>
        <v>くも膜下出血</v>
      </c>
      <c r="G173" s="222" t="s">
        <v>590</v>
      </c>
      <c r="H173" s="81">
        <v>13</v>
      </c>
      <c r="I173" s="82">
        <v>72823590</v>
      </c>
      <c r="J173" s="83">
        <v>1311380</v>
      </c>
      <c r="K173" s="72">
        <f t="shared" si="7"/>
        <v>74134970</v>
      </c>
      <c r="L173" s="176">
        <f t="shared" si="8"/>
        <v>5702690</v>
      </c>
      <c r="M173" s="183">
        <f>IFERROR(H173/$Q$38,"-")</f>
        <v>4.3687199650502403E-4</v>
      </c>
    </row>
    <row r="174" spans="2:13" ht="28.9" customHeight="1" thickBot="1">
      <c r="B174" s="394"/>
      <c r="C174" s="388"/>
      <c r="D174" s="410"/>
      <c r="E174" s="84" t="str">
        <f>'高額レセ疾病傾向(患者一人当たり医療費順)'!$C$11</f>
        <v>1402</v>
      </c>
      <c r="F174" s="223" t="str">
        <f>'高額レセ疾病傾向(患者一人当たり医療費順)'!$D$11</f>
        <v>腎不全</v>
      </c>
      <c r="G174" s="222" t="s">
        <v>527</v>
      </c>
      <c r="H174" s="81">
        <v>181</v>
      </c>
      <c r="I174" s="82">
        <v>565977940</v>
      </c>
      <c r="J174" s="83">
        <v>486388330</v>
      </c>
      <c r="K174" s="72">
        <f t="shared" si="7"/>
        <v>1052366270</v>
      </c>
      <c r="L174" s="176">
        <f t="shared" si="8"/>
        <v>5814178.2872928176</v>
      </c>
      <c r="M174" s="183">
        <f>IFERROR(H174/$Q$38,"-")</f>
        <v>6.0826024128776421E-3</v>
      </c>
    </row>
    <row r="175" spans="2:13" ht="28.9" customHeight="1">
      <c r="B175" s="392">
        <v>35</v>
      </c>
      <c r="C175" s="405" t="s">
        <v>2</v>
      </c>
      <c r="D175" s="398">
        <f>Q39</f>
        <v>60596</v>
      </c>
      <c r="E175" s="88" t="str">
        <f>'高額レセ疾病傾向(患者一人当たり医療費順)'!$C$7</f>
        <v>0506</v>
      </c>
      <c r="F175" s="221" t="str">
        <f>'高額レセ疾病傾向(患者一人当たり医療費順)'!$D$7</f>
        <v>知的障害＜精神遅滞＞</v>
      </c>
      <c r="G175" s="221" t="s">
        <v>521</v>
      </c>
      <c r="H175" s="137" t="s">
        <v>521</v>
      </c>
      <c r="I175" s="138" t="s">
        <v>521</v>
      </c>
      <c r="J175" s="139" t="s">
        <v>521</v>
      </c>
      <c r="K175" s="71" t="str">
        <f t="shared" si="7"/>
        <v>-</v>
      </c>
      <c r="L175" s="175" t="str">
        <f t="shared" si="8"/>
        <v>-</v>
      </c>
      <c r="M175" s="182" t="str">
        <f>IFERROR(H175/$Q$39,"-")</f>
        <v>-</v>
      </c>
    </row>
    <row r="176" spans="2:13" ht="28.9" customHeight="1">
      <c r="B176" s="393"/>
      <c r="C176" s="386"/>
      <c r="D176" s="403"/>
      <c r="E176" s="80" t="str">
        <f>'高額レセ疾病傾向(患者一人当たり医療費順)'!$C$8</f>
        <v>0209</v>
      </c>
      <c r="F176" s="222" t="str">
        <f>'高額レセ疾病傾向(患者一人当たり医療費順)'!$D$8</f>
        <v>白血病</v>
      </c>
      <c r="G176" s="222" t="s">
        <v>522</v>
      </c>
      <c r="H176" s="81">
        <v>32</v>
      </c>
      <c r="I176" s="82">
        <v>153447700</v>
      </c>
      <c r="J176" s="83">
        <v>76240510</v>
      </c>
      <c r="K176" s="72">
        <f t="shared" si="7"/>
        <v>229688210</v>
      </c>
      <c r="L176" s="176">
        <f t="shared" si="8"/>
        <v>7177756.5625</v>
      </c>
      <c r="M176" s="183">
        <f>IFERROR(H176/$Q$39,"-")</f>
        <v>5.2808766255198366E-4</v>
      </c>
    </row>
    <row r="177" spans="2:13" ht="28.9" customHeight="1">
      <c r="B177" s="393"/>
      <c r="C177" s="386"/>
      <c r="D177" s="403"/>
      <c r="E177" s="80" t="str">
        <f>'高額レセ疾病傾向(患者一人当たり医療費順)'!$C$9</f>
        <v>0802</v>
      </c>
      <c r="F177" s="222" t="str">
        <f>'高額レセ疾病傾向(患者一人当たり医療費順)'!$D$9</f>
        <v>その他の外耳疾患</v>
      </c>
      <c r="G177" s="222" t="s">
        <v>521</v>
      </c>
      <c r="H177" s="81" t="s">
        <v>521</v>
      </c>
      <c r="I177" s="82" t="s">
        <v>521</v>
      </c>
      <c r="J177" s="83" t="s">
        <v>521</v>
      </c>
      <c r="K177" s="72" t="str">
        <f t="shared" si="7"/>
        <v>-</v>
      </c>
      <c r="L177" s="176" t="str">
        <f t="shared" si="8"/>
        <v>-</v>
      </c>
      <c r="M177" s="183" t="str">
        <f>IFERROR(H177/$Q$39,"-")</f>
        <v>-</v>
      </c>
    </row>
    <row r="178" spans="2:13" ht="28.9" customHeight="1">
      <c r="B178" s="393"/>
      <c r="C178" s="386"/>
      <c r="D178" s="403"/>
      <c r="E178" s="80" t="str">
        <f>'高額レセ疾病傾向(患者一人当たり医療費順)'!$C$10</f>
        <v>0904</v>
      </c>
      <c r="F178" s="222" t="str">
        <f>'高額レセ疾病傾向(患者一人当たり医療費順)'!$D$10</f>
        <v>くも膜下出血</v>
      </c>
      <c r="G178" s="222" t="s">
        <v>591</v>
      </c>
      <c r="H178" s="81">
        <v>23</v>
      </c>
      <c r="I178" s="82">
        <v>134571460</v>
      </c>
      <c r="J178" s="83">
        <v>4026260</v>
      </c>
      <c r="K178" s="72">
        <f t="shared" si="7"/>
        <v>138597720</v>
      </c>
      <c r="L178" s="176">
        <f t="shared" si="8"/>
        <v>6025987.8260869561</v>
      </c>
      <c r="M178" s="183">
        <f>IFERROR(H178/$Q$39,"-")</f>
        <v>3.7956300745923822E-4</v>
      </c>
    </row>
    <row r="179" spans="2:13" ht="28.9" customHeight="1" thickBot="1">
      <c r="B179" s="394"/>
      <c r="C179" s="388"/>
      <c r="D179" s="410"/>
      <c r="E179" s="84" t="str">
        <f>'高額レセ疾病傾向(患者一人当たり医療費順)'!$C$11</f>
        <v>1402</v>
      </c>
      <c r="F179" s="223" t="str">
        <f>'高額レセ疾病傾向(患者一人当たり医療費順)'!$D$11</f>
        <v>腎不全</v>
      </c>
      <c r="G179" s="223" t="s">
        <v>529</v>
      </c>
      <c r="H179" s="85">
        <v>255</v>
      </c>
      <c r="I179" s="86">
        <v>670672960</v>
      </c>
      <c r="J179" s="87">
        <v>768876640</v>
      </c>
      <c r="K179" s="73">
        <f t="shared" si="7"/>
        <v>1439549600</v>
      </c>
      <c r="L179" s="177">
        <f t="shared" si="8"/>
        <v>5645292.5490196077</v>
      </c>
      <c r="M179" s="184">
        <f>IFERROR(H179/$Q$39,"-")</f>
        <v>4.2081985609611194E-3</v>
      </c>
    </row>
    <row r="180" spans="2:13" ht="28.9" customHeight="1">
      <c r="B180" s="392">
        <v>36</v>
      </c>
      <c r="C180" s="405" t="s">
        <v>3</v>
      </c>
      <c r="D180" s="398">
        <f>Q40</f>
        <v>16741</v>
      </c>
      <c r="E180" s="88" t="str">
        <f>'高額レセ疾病傾向(患者一人当たり医療費順)'!$C$7</f>
        <v>0506</v>
      </c>
      <c r="F180" s="221" t="str">
        <f>'高額レセ疾病傾向(患者一人当たり医療費順)'!$D$7</f>
        <v>知的障害＜精神遅滞＞</v>
      </c>
      <c r="G180" s="221" t="s">
        <v>521</v>
      </c>
      <c r="H180" s="137" t="s">
        <v>521</v>
      </c>
      <c r="I180" s="138" t="s">
        <v>521</v>
      </c>
      <c r="J180" s="139" t="s">
        <v>521</v>
      </c>
      <c r="K180" s="71" t="str">
        <f t="shared" si="7"/>
        <v>-</v>
      </c>
      <c r="L180" s="175" t="str">
        <f t="shared" si="8"/>
        <v>-</v>
      </c>
      <c r="M180" s="182" t="str">
        <f>IFERROR(H180/$Q$40,"-")</f>
        <v>-</v>
      </c>
    </row>
    <row r="181" spans="2:13" ht="29.1" customHeight="1">
      <c r="B181" s="393"/>
      <c r="C181" s="386"/>
      <c r="D181" s="403"/>
      <c r="E181" s="80" t="str">
        <f>'高額レセ疾病傾向(患者一人当たり医療費順)'!$C$8</f>
        <v>0209</v>
      </c>
      <c r="F181" s="222" t="str">
        <f>'高額レセ疾病傾向(患者一人当たり医療費順)'!$D$8</f>
        <v>白血病</v>
      </c>
      <c r="G181" s="222" t="s">
        <v>592</v>
      </c>
      <c r="H181" s="81">
        <v>7</v>
      </c>
      <c r="I181" s="82">
        <v>8107980</v>
      </c>
      <c r="J181" s="83">
        <v>12496990</v>
      </c>
      <c r="K181" s="72">
        <f t="shared" si="7"/>
        <v>20604970</v>
      </c>
      <c r="L181" s="176">
        <f t="shared" si="8"/>
        <v>2943567.1428571427</v>
      </c>
      <c r="M181" s="183">
        <f>IFERROR(H181/$Q$40,"-")</f>
        <v>4.1813511737650081E-4</v>
      </c>
    </row>
    <row r="182" spans="2:13" ht="28.9" customHeight="1">
      <c r="B182" s="393"/>
      <c r="C182" s="386"/>
      <c r="D182" s="403"/>
      <c r="E182" s="80" t="str">
        <f>'高額レセ疾病傾向(患者一人当たり医療費順)'!$C$9</f>
        <v>0802</v>
      </c>
      <c r="F182" s="222" t="str">
        <f>'高額レセ疾病傾向(患者一人当たり医療費順)'!$D$9</f>
        <v>その他の外耳疾患</v>
      </c>
      <c r="G182" s="222" t="s">
        <v>521</v>
      </c>
      <c r="H182" s="81" t="s">
        <v>521</v>
      </c>
      <c r="I182" s="82" t="s">
        <v>521</v>
      </c>
      <c r="J182" s="83" t="s">
        <v>521</v>
      </c>
      <c r="K182" s="72" t="str">
        <f t="shared" si="7"/>
        <v>-</v>
      </c>
      <c r="L182" s="176" t="str">
        <f t="shared" si="8"/>
        <v>-</v>
      </c>
      <c r="M182" s="183" t="str">
        <f>IFERROR(H182/$Q$40,"-")</f>
        <v>-</v>
      </c>
    </row>
    <row r="183" spans="2:13" ht="42" customHeight="1">
      <c r="B183" s="393"/>
      <c r="C183" s="386"/>
      <c r="D183" s="403"/>
      <c r="E183" s="80" t="str">
        <f>'高額レセ疾病傾向(患者一人当たり医療費順)'!$C$10</f>
        <v>0904</v>
      </c>
      <c r="F183" s="222" t="str">
        <f>'高額レセ疾病傾向(患者一人当たり医療費順)'!$D$10</f>
        <v>くも膜下出血</v>
      </c>
      <c r="G183" s="222" t="s">
        <v>593</v>
      </c>
      <c r="H183" s="81">
        <v>8</v>
      </c>
      <c r="I183" s="82">
        <v>46907150</v>
      </c>
      <c r="J183" s="83">
        <v>341290</v>
      </c>
      <c r="K183" s="72">
        <f t="shared" si="7"/>
        <v>47248440</v>
      </c>
      <c r="L183" s="176">
        <f t="shared" si="8"/>
        <v>5906055</v>
      </c>
      <c r="M183" s="183">
        <f>IFERROR(H183/$Q$40,"-")</f>
        <v>4.778687055731438E-4</v>
      </c>
    </row>
    <row r="184" spans="2:13" ht="28.9" customHeight="1" thickBot="1">
      <c r="B184" s="394"/>
      <c r="C184" s="388"/>
      <c r="D184" s="410"/>
      <c r="E184" s="84" t="str">
        <f>'高額レセ疾病傾向(患者一人当たり医療費順)'!$C$11</f>
        <v>1402</v>
      </c>
      <c r="F184" s="223" t="str">
        <f>'高額レセ疾病傾向(患者一人当たり医療費順)'!$D$11</f>
        <v>腎不全</v>
      </c>
      <c r="G184" s="223" t="s">
        <v>524</v>
      </c>
      <c r="H184" s="85">
        <v>72</v>
      </c>
      <c r="I184" s="86">
        <v>268194140</v>
      </c>
      <c r="J184" s="87">
        <v>193326120</v>
      </c>
      <c r="K184" s="73">
        <f t="shared" si="7"/>
        <v>461520260</v>
      </c>
      <c r="L184" s="177">
        <f t="shared" si="8"/>
        <v>6410003.611111111</v>
      </c>
      <c r="M184" s="184">
        <f>IFERROR(H184/$Q$40,"-")</f>
        <v>4.3008183501582944E-3</v>
      </c>
    </row>
    <row r="185" spans="2:13" ht="28.9" customHeight="1">
      <c r="B185" s="392">
        <v>37</v>
      </c>
      <c r="C185" s="405" t="s">
        <v>4</v>
      </c>
      <c r="D185" s="398">
        <f>Q41</f>
        <v>51067</v>
      </c>
      <c r="E185" s="88" t="str">
        <f>'高額レセ疾病傾向(患者一人当たり医療費順)'!$C$7</f>
        <v>0506</v>
      </c>
      <c r="F185" s="221" t="str">
        <f>'高額レセ疾病傾向(患者一人当たり医療費順)'!$D$7</f>
        <v>知的障害＜精神遅滞＞</v>
      </c>
      <c r="G185" s="221" t="s">
        <v>521</v>
      </c>
      <c r="H185" s="137" t="s">
        <v>521</v>
      </c>
      <c r="I185" s="138" t="s">
        <v>521</v>
      </c>
      <c r="J185" s="139" t="s">
        <v>521</v>
      </c>
      <c r="K185" s="71" t="str">
        <f t="shared" si="7"/>
        <v>-</v>
      </c>
      <c r="L185" s="175" t="str">
        <f t="shared" si="8"/>
        <v>-</v>
      </c>
      <c r="M185" s="182" t="str">
        <f>IFERROR(H185/$Q$41,"-")</f>
        <v>-</v>
      </c>
    </row>
    <row r="186" spans="2:13" ht="28.9" customHeight="1">
      <c r="B186" s="393"/>
      <c r="C186" s="386"/>
      <c r="D186" s="403"/>
      <c r="E186" s="80" t="str">
        <f>'高額レセ疾病傾向(患者一人当たり医療費順)'!$C$8</f>
        <v>0209</v>
      </c>
      <c r="F186" s="222" t="str">
        <f>'高額レセ疾病傾向(患者一人当たり医療費順)'!$D$8</f>
        <v>白血病</v>
      </c>
      <c r="G186" s="222" t="s">
        <v>594</v>
      </c>
      <c r="H186" s="81">
        <v>19</v>
      </c>
      <c r="I186" s="82">
        <v>83212380</v>
      </c>
      <c r="J186" s="83">
        <v>76905280</v>
      </c>
      <c r="K186" s="72">
        <f t="shared" si="7"/>
        <v>160117660</v>
      </c>
      <c r="L186" s="176">
        <f t="shared" si="8"/>
        <v>8427245.2631578948</v>
      </c>
      <c r="M186" s="183">
        <f>IFERROR(H186/$Q$41,"-")</f>
        <v>3.7206023459376896E-4</v>
      </c>
    </row>
    <row r="187" spans="2:13" ht="28.9" customHeight="1">
      <c r="B187" s="393"/>
      <c r="C187" s="386"/>
      <c r="D187" s="403"/>
      <c r="E187" s="80" t="str">
        <f>'高額レセ疾病傾向(患者一人当たり医療費順)'!$C$9</f>
        <v>0802</v>
      </c>
      <c r="F187" s="222" t="str">
        <f>'高額レセ疾病傾向(患者一人当たり医療費順)'!$D$9</f>
        <v>その他の外耳疾患</v>
      </c>
      <c r="G187" s="222" t="s">
        <v>521</v>
      </c>
      <c r="H187" s="81" t="s">
        <v>521</v>
      </c>
      <c r="I187" s="82" t="s">
        <v>521</v>
      </c>
      <c r="J187" s="83" t="s">
        <v>521</v>
      </c>
      <c r="K187" s="72" t="str">
        <f t="shared" si="7"/>
        <v>-</v>
      </c>
      <c r="L187" s="176" t="str">
        <f t="shared" si="8"/>
        <v>-</v>
      </c>
      <c r="M187" s="183" t="str">
        <f>IFERROR(H187/$Q$41,"-")</f>
        <v>-</v>
      </c>
    </row>
    <row r="188" spans="2:13" ht="28.9" customHeight="1">
      <c r="B188" s="393"/>
      <c r="C188" s="386"/>
      <c r="D188" s="403"/>
      <c r="E188" s="80" t="str">
        <f>'高額レセ疾病傾向(患者一人当たり医療費順)'!$C$10</f>
        <v>0904</v>
      </c>
      <c r="F188" s="222" t="str">
        <f>'高額レセ疾病傾向(患者一人当たり医療費順)'!$D$10</f>
        <v>くも膜下出血</v>
      </c>
      <c r="G188" s="222" t="s">
        <v>533</v>
      </c>
      <c r="H188" s="81">
        <v>19</v>
      </c>
      <c r="I188" s="82">
        <v>105863030</v>
      </c>
      <c r="J188" s="83">
        <v>6395670</v>
      </c>
      <c r="K188" s="72">
        <f t="shared" si="7"/>
        <v>112258700</v>
      </c>
      <c r="L188" s="176">
        <f t="shared" si="8"/>
        <v>5908352.6315789474</v>
      </c>
      <c r="M188" s="183">
        <f>IFERROR(H188/$Q$41,"-")</f>
        <v>3.7206023459376896E-4</v>
      </c>
    </row>
    <row r="189" spans="2:13" ht="28.9" customHeight="1" thickBot="1">
      <c r="B189" s="394"/>
      <c r="C189" s="388"/>
      <c r="D189" s="410"/>
      <c r="E189" s="84" t="str">
        <f>'高額レセ疾病傾向(患者一人当たり医療費順)'!$C$11</f>
        <v>1402</v>
      </c>
      <c r="F189" s="223" t="str">
        <f>'高額レセ疾病傾向(患者一人当たり医療費順)'!$D$11</f>
        <v>腎不全</v>
      </c>
      <c r="G189" s="222" t="s">
        <v>524</v>
      </c>
      <c r="H189" s="81">
        <v>222</v>
      </c>
      <c r="I189" s="82">
        <v>546633700</v>
      </c>
      <c r="J189" s="83">
        <v>701861270</v>
      </c>
      <c r="K189" s="72">
        <f t="shared" si="7"/>
        <v>1248494970</v>
      </c>
      <c r="L189" s="176">
        <f t="shared" si="8"/>
        <v>5623851.2162162159</v>
      </c>
      <c r="M189" s="183">
        <f>IFERROR(H189/$Q$41,"-")</f>
        <v>4.3472301094640373E-3</v>
      </c>
    </row>
    <row r="190" spans="2:13" ht="28.9" customHeight="1">
      <c r="B190" s="392">
        <v>38</v>
      </c>
      <c r="C190" s="405" t="s">
        <v>46</v>
      </c>
      <c r="D190" s="398">
        <f>Q42</f>
        <v>10794</v>
      </c>
      <c r="E190" s="88" t="str">
        <f>'高額レセ疾病傾向(患者一人当たり医療費順)'!$C$7</f>
        <v>0506</v>
      </c>
      <c r="F190" s="221" t="str">
        <f>'高額レセ疾病傾向(患者一人当たり医療費順)'!$D$7</f>
        <v>知的障害＜精神遅滞＞</v>
      </c>
      <c r="G190" s="221" t="s">
        <v>521</v>
      </c>
      <c r="H190" s="137" t="s">
        <v>521</v>
      </c>
      <c r="I190" s="138" t="s">
        <v>521</v>
      </c>
      <c r="J190" s="139" t="s">
        <v>521</v>
      </c>
      <c r="K190" s="71" t="str">
        <f t="shared" si="7"/>
        <v>-</v>
      </c>
      <c r="L190" s="175" t="str">
        <f t="shared" si="8"/>
        <v>-</v>
      </c>
      <c r="M190" s="182" t="str">
        <f>IFERROR(H190/$Q$42,"-")</f>
        <v>-</v>
      </c>
    </row>
    <row r="191" spans="2:13" ht="28.9" customHeight="1">
      <c r="B191" s="393"/>
      <c r="C191" s="386"/>
      <c r="D191" s="403"/>
      <c r="E191" s="80" t="str">
        <f>'高額レセ疾病傾向(患者一人当たり医療費順)'!$C$8</f>
        <v>0209</v>
      </c>
      <c r="F191" s="222" t="str">
        <f>'高額レセ疾病傾向(患者一人当たり医療費順)'!$D$8</f>
        <v>白血病</v>
      </c>
      <c r="G191" s="222" t="s">
        <v>595</v>
      </c>
      <c r="H191" s="81">
        <v>9</v>
      </c>
      <c r="I191" s="82">
        <v>51898400</v>
      </c>
      <c r="J191" s="83">
        <v>11162110</v>
      </c>
      <c r="K191" s="72">
        <f t="shared" si="7"/>
        <v>63060510</v>
      </c>
      <c r="L191" s="176">
        <f t="shared" si="8"/>
        <v>7006723.333333333</v>
      </c>
      <c r="M191" s="183">
        <f>IFERROR(H191/$Q$42,"-")</f>
        <v>8.3379655364091158E-4</v>
      </c>
    </row>
    <row r="192" spans="2:13" ht="28.9" customHeight="1">
      <c r="B192" s="393"/>
      <c r="C192" s="386"/>
      <c r="D192" s="403"/>
      <c r="E192" s="80" t="str">
        <f>'高額レセ疾病傾向(患者一人当たり医療費順)'!$C$9</f>
        <v>0802</v>
      </c>
      <c r="F192" s="222" t="str">
        <f>'高額レセ疾病傾向(患者一人当たり医療費順)'!$D$9</f>
        <v>その他の外耳疾患</v>
      </c>
      <c r="G192" s="222" t="s">
        <v>521</v>
      </c>
      <c r="H192" s="81" t="s">
        <v>521</v>
      </c>
      <c r="I192" s="82" t="s">
        <v>521</v>
      </c>
      <c r="J192" s="83" t="s">
        <v>521</v>
      </c>
      <c r="K192" s="72" t="str">
        <f t="shared" si="7"/>
        <v>-</v>
      </c>
      <c r="L192" s="176" t="str">
        <f t="shared" si="8"/>
        <v>-</v>
      </c>
      <c r="M192" s="183" t="str">
        <f>IFERROR(H192/$Q$42,"-")</f>
        <v>-</v>
      </c>
    </row>
    <row r="193" spans="2:13" ht="42" customHeight="1">
      <c r="B193" s="393"/>
      <c r="C193" s="386"/>
      <c r="D193" s="403"/>
      <c r="E193" s="80" t="str">
        <f>'高額レセ疾病傾向(患者一人当たり医療費順)'!$C$10</f>
        <v>0904</v>
      </c>
      <c r="F193" s="222" t="str">
        <f>'高額レセ疾病傾向(患者一人当たり医療費順)'!$D$10</f>
        <v>くも膜下出血</v>
      </c>
      <c r="G193" s="222" t="s">
        <v>596</v>
      </c>
      <c r="H193" s="81">
        <v>4</v>
      </c>
      <c r="I193" s="82">
        <v>22700120</v>
      </c>
      <c r="J193" s="83">
        <v>507310</v>
      </c>
      <c r="K193" s="72">
        <f t="shared" si="7"/>
        <v>23207430</v>
      </c>
      <c r="L193" s="176">
        <f t="shared" si="8"/>
        <v>5801857.5</v>
      </c>
      <c r="M193" s="183">
        <f>IFERROR(H193/$Q$42,"-")</f>
        <v>3.7057624606262737E-4</v>
      </c>
    </row>
    <row r="194" spans="2:13" ht="29.1" customHeight="1" thickBot="1">
      <c r="B194" s="394"/>
      <c r="C194" s="388"/>
      <c r="D194" s="410"/>
      <c r="E194" s="84" t="str">
        <f>'高額レセ疾病傾向(患者一人当たり医療費順)'!$C$11</f>
        <v>1402</v>
      </c>
      <c r="F194" s="223" t="str">
        <f>'高額レセ疾病傾向(患者一人当たり医療費順)'!$D$11</f>
        <v>腎不全</v>
      </c>
      <c r="G194" s="222" t="s">
        <v>529</v>
      </c>
      <c r="H194" s="81">
        <v>42</v>
      </c>
      <c r="I194" s="82">
        <v>105361910</v>
      </c>
      <c r="J194" s="83">
        <v>103882800</v>
      </c>
      <c r="K194" s="72">
        <f t="shared" si="7"/>
        <v>209244710</v>
      </c>
      <c r="L194" s="176">
        <f t="shared" si="8"/>
        <v>4982016.9047619049</v>
      </c>
      <c r="M194" s="183">
        <f>IFERROR(H194/$Q$42,"-")</f>
        <v>3.8910505836575876E-3</v>
      </c>
    </row>
    <row r="195" spans="2:13" ht="28.9" customHeight="1">
      <c r="B195" s="392">
        <v>39</v>
      </c>
      <c r="C195" s="405" t="s">
        <v>9</v>
      </c>
      <c r="D195" s="398">
        <f>Q43</f>
        <v>60444</v>
      </c>
      <c r="E195" s="88" t="str">
        <f>'高額レセ疾病傾向(患者一人当たり医療費順)'!$C$7</f>
        <v>0506</v>
      </c>
      <c r="F195" s="221" t="str">
        <f>'高額レセ疾病傾向(患者一人当たり医療費順)'!$D$7</f>
        <v>知的障害＜精神遅滞＞</v>
      </c>
      <c r="G195" s="221" t="s">
        <v>521</v>
      </c>
      <c r="H195" s="137" t="s">
        <v>521</v>
      </c>
      <c r="I195" s="138" t="s">
        <v>521</v>
      </c>
      <c r="J195" s="139" t="s">
        <v>521</v>
      </c>
      <c r="K195" s="71" t="str">
        <f t="shared" si="7"/>
        <v>-</v>
      </c>
      <c r="L195" s="175" t="str">
        <f t="shared" si="8"/>
        <v>-</v>
      </c>
      <c r="M195" s="182" t="str">
        <f>IFERROR(H195/$Q$43,"-")</f>
        <v>-</v>
      </c>
    </row>
    <row r="196" spans="2:13" ht="28.9" customHeight="1">
      <c r="B196" s="393"/>
      <c r="C196" s="386"/>
      <c r="D196" s="403"/>
      <c r="E196" s="80" t="str">
        <f>'高額レセ疾病傾向(患者一人当たり医療費順)'!$C$8</f>
        <v>0209</v>
      </c>
      <c r="F196" s="222" t="str">
        <f>'高額レセ疾病傾向(患者一人当たり医療費順)'!$D$8</f>
        <v>白血病</v>
      </c>
      <c r="G196" s="222" t="s">
        <v>522</v>
      </c>
      <c r="H196" s="81">
        <v>29</v>
      </c>
      <c r="I196" s="82">
        <v>116465670</v>
      </c>
      <c r="J196" s="83">
        <v>53175310</v>
      </c>
      <c r="K196" s="72">
        <f t="shared" si="7"/>
        <v>169640980</v>
      </c>
      <c r="L196" s="176">
        <f t="shared" si="8"/>
        <v>5849688.9655172415</v>
      </c>
      <c r="M196" s="183">
        <f>IFERROR(H196/$Q$43,"-")</f>
        <v>4.7978293958043808E-4</v>
      </c>
    </row>
    <row r="197" spans="2:13" ht="28.9" customHeight="1">
      <c r="B197" s="393"/>
      <c r="C197" s="386"/>
      <c r="D197" s="403"/>
      <c r="E197" s="80" t="str">
        <f>'高額レセ疾病傾向(患者一人当たり医療費順)'!$C$9</f>
        <v>0802</v>
      </c>
      <c r="F197" s="222" t="str">
        <f>'高額レセ疾病傾向(患者一人当たり医療費順)'!$D$9</f>
        <v>その他の外耳疾患</v>
      </c>
      <c r="G197" s="222" t="s">
        <v>521</v>
      </c>
      <c r="H197" s="81" t="s">
        <v>521</v>
      </c>
      <c r="I197" s="82" t="s">
        <v>521</v>
      </c>
      <c r="J197" s="83" t="s">
        <v>521</v>
      </c>
      <c r="K197" s="72" t="str">
        <f t="shared" si="7"/>
        <v>-</v>
      </c>
      <c r="L197" s="176" t="str">
        <f t="shared" si="8"/>
        <v>-</v>
      </c>
      <c r="M197" s="183" t="str">
        <f>IFERROR(H197/$Q$43,"-")</f>
        <v>-</v>
      </c>
    </row>
    <row r="198" spans="2:13" ht="28.9" customHeight="1">
      <c r="B198" s="393"/>
      <c r="C198" s="386"/>
      <c r="D198" s="403"/>
      <c r="E198" s="80" t="str">
        <f>'高額レセ疾病傾向(患者一人当たり医療費順)'!$C$10</f>
        <v>0904</v>
      </c>
      <c r="F198" s="222" t="str">
        <f>'高額レセ疾病傾向(患者一人当たり医療費順)'!$D$10</f>
        <v>くも膜下出血</v>
      </c>
      <c r="G198" s="222" t="s">
        <v>565</v>
      </c>
      <c r="H198" s="81">
        <v>26</v>
      </c>
      <c r="I198" s="82">
        <v>148369430</v>
      </c>
      <c r="J198" s="83">
        <v>4945240</v>
      </c>
      <c r="K198" s="72">
        <f t="shared" ref="K198:K261" si="9">IF(SUM(I198:J198)=0,"-",SUM(I198:J198))</f>
        <v>153314670</v>
      </c>
      <c r="L198" s="176">
        <f t="shared" si="8"/>
        <v>5896718.076923077</v>
      </c>
      <c r="M198" s="183">
        <f>IFERROR(H198/$Q$43,"-")</f>
        <v>4.3015022169280655E-4</v>
      </c>
    </row>
    <row r="199" spans="2:13" ht="28.9" customHeight="1" thickBot="1">
      <c r="B199" s="394"/>
      <c r="C199" s="388"/>
      <c r="D199" s="410"/>
      <c r="E199" s="84" t="str">
        <f>'高額レセ疾病傾向(患者一人当たり医療費順)'!$C$11</f>
        <v>1402</v>
      </c>
      <c r="F199" s="223" t="str">
        <f>'高額レセ疾病傾向(患者一人当たり医療費順)'!$D$11</f>
        <v>腎不全</v>
      </c>
      <c r="G199" s="222" t="s">
        <v>527</v>
      </c>
      <c r="H199" s="81">
        <v>228</v>
      </c>
      <c r="I199" s="82">
        <v>656341860</v>
      </c>
      <c r="J199" s="83">
        <v>615407220</v>
      </c>
      <c r="K199" s="72">
        <f t="shared" si="9"/>
        <v>1271749080</v>
      </c>
      <c r="L199" s="176">
        <f t="shared" si="8"/>
        <v>5577846.8421052629</v>
      </c>
      <c r="M199" s="183">
        <f>IFERROR(H199/$Q$43,"-")</f>
        <v>3.7720865594599961E-3</v>
      </c>
    </row>
    <row r="200" spans="2:13" ht="29.1" customHeight="1">
      <c r="B200" s="392">
        <v>40</v>
      </c>
      <c r="C200" s="405" t="s">
        <v>47</v>
      </c>
      <c r="D200" s="398">
        <f>Q44</f>
        <v>13161</v>
      </c>
      <c r="E200" s="88" t="str">
        <f>'高額レセ疾病傾向(患者一人当たり医療費順)'!$C$7</f>
        <v>0506</v>
      </c>
      <c r="F200" s="221" t="str">
        <f>'高額レセ疾病傾向(患者一人当たり医療費順)'!$D$7</f>
        <v>知的障害＜精神遅滞＞</v>
      </c>
      <c r="G200" s="221" t="s">
        <v>521</v>
      </c>
      <c r="H200" s="137" t="s">
        <v>521</v>
      </c>
      <c r="I200" s="138" t="s">
        <v>521</v>
      </c>
      <c r="J200" s="139" t="s">
        <v>521</v>
      </c>
      <c r="K200" s="71" t="str">
        <f t="shared" si="9"/>
        <v>-</v>
      </c>
      <c r="L200" s="175" t="str">
        <f t="shared" si="8"/>
        <v>-</v>
      </c>
      <c r="M200" s="182" t="str">
        <f>IFERROR(H200/$Q$44,"-")</f>
        <v>-</v>
      </c>
    </row>
    <row r="201" spans="2:13" ht="28.9" customHeight="1">
      <c r="B201" s="393"/>
      <c r="C201" s="386"/>
      <c r="D201" s="403"/>
      <c r="E201" s="80" t="str">
        <f>'高額レセ疾病傾向(患者一人当たり医療費順)'!$C$8</f>
        <v>0209</v>
      </c>
      <c r="F201" s="222" t="str">
        <f>'高額レセ疾病傾向(患者一人当たり医療費順)'!$D$8</f>
        <v>白血病</v>
      </c>
      <c r="G201" s="222" t="s">
        <v>597</v>
      </c>
      <c r="H201" s="81">
        <v>6</v>
      </c>
      <c r="I201" s="82">
        <v>29002540</v>
      </c>
      <c r="J201" s="83">
        <v>22989700</v>
      </c>
      <c r="K201" s="72">
        <f t="shared" si="9"/>
        <v>51992240</v>
      </c>
      <c r="L201" s="176">
        <f t="shared" si="8"/>
        <v>8665373.333333334</v>
      </c>
      <c r="M201" s="183">
        <f>IFERROR(H201/$Q$44,"-")</f>
        <v>4.5589240939138365E-4</v>
      </c>
    </row>
    <row r="202" spans="2:13" ht="28.9" customHeight="1">
      <c r="B202" s="393"/>
      <c r="C202" s="386"/>
      <c r="D202" s="403"/>
      <c r="E202" s="80" t="str">
        <f>'高額レセ疾病傾向(患者一人当たり医療費順)'!$C$9</f>
        <v>0802</v>
      </c>
      <c r="F202" s="222" t="str">
        <f>'高額レセ疾病傾向(患者一人当たり医療費順)'!$D$9</f>
        <v>その他の外耳疾患</v>
      </c>
      <c r="G202" s="222" t="s">
        <v>521</v>
      </c>
      <c r="H202" s="81" t="s">
        <v>521</v>
      </c>
      <c r="I202" s="82" t="s">
        <v>521</v>
      </c>
      <c r="J202" s="83" t="s">
        <v>521</v>
      </c>
      <c r="K202" s="72" t="str">
        <f t="shared" si="9"/>
        <v>-</v>
      </c>
      <c r="L202" s="176" t="str">
        <f t="shared" ref="L202:L265" si="10">IFERROR(K202/H202,"-")</f>
        <v>-</v>
      </c>
      <c r="M202" s="183" t="str">
        <f>IFERROR(H202/$Q$44,"-")</f>
        <v>-</v>
      </c>
    </row>
    <row r="203" spans="2:13" ht="42" customHeight="1">
      <c r="B203" s="393"/>
      <c r="C203" s="386"/>
      <c r="D203" s="403"/>
      <c r="E203" s="80" t="str">
        <f>'高額レセ疾病傾向(患者一人当たり医療費順)'!$C$10</f>
        <v>0904</v>
      </c>
      <c r="F203" s="222" t="str">
        <f>'高額レセ疾病傾向(患者一人当たり医療費順)'!$D$10</f>
        <v>くも膜下出血</v>
      </c>
      <c r="G203" s="222" t="s">
        <v>598</v>
      </c>
      <c r="H203" s="81">
        <v>7</v>
      </c>
      <c r="I203" s="82">
        <v>44704160</v>
      </c>
      <c r="J203" s="83">
        <v>1031050</v>
      </c>
      <c r="K203" s="72">
        <f t="shared" si="9"/>
        <v>45735210</v>
      </c>
      <c r="L203" s="176">
        <f t="shared" si="10"/>
        <v>6533601.4285714282</v>
      </c>
      <c r="M203" s="183">
        <f>IFERROR(H203/$Q$44,"-")</f>
        <v>5.3187447762328087E-4</v>
      </c>
    </row>
    <row r="204" spans="2:13" ht="28.9" customHeight="1" thickBot="1">
      <c r="B204" s="394"/>
      <c r="C204" s="388"/>
      <c r="D204" s="410"/>
      <c r="E204" s="84" t="str">
        <f>'高額レセ疾病傾向(患者一人当たり医療費順)'!$C$11</f>
        <v>1402</v>
      </c>
      <c r="F204" s="223" t="str">
        <f>'高額レセ疾病傾向(患者一人当たり医療費順)'!$D$11</f>
        <v>腎不全</v>
      </c>
      <c r="G204" s="223" t="s">
        <v>553</v>
      </c>
      <c r="H204" s="85">
        <v>75</v>
      </c>
      <c r="I204" s="86">
        <v>224071870</v>
      </c>
      <c r="J204" s="87">
        <v>226620560</v>
      </c>
      <c r="K204" s="73">
        <f t="shared" si="9"/>
        <v>450692430</v>
      </c>
      <c r="L204" s="177">
        <f t="shared" si="10"/>
        <v>6009232.4000000004</v>
      </c>
      <c r="M204" s="184">
        <f>IFERROR(H204/$Q$44,"-")</f>
        <v>5.6986551173922951E-3</v>
      </c>
    </row>
    <row r="205" spans="2:13" ht="29.1" customHeight="1">
      <c r="B205" s="392">
        <v>41</v>
      </c>
      <c r="C205" s="405" t="s">
        <v>14</v>
      </c>
      <c r="D205" s="398">
        <f>Q45</f>
        <v>24206</v>
      </c>
      <c r="E205" s="88" t="str">
        <f>'高額レセ疾病傾向(患者一人当たり医療費順)'!$C$7</f>
        <v>0506</v>
      </c>
      <c r="F205" s="221" t="str">
        <f>'高額レセ疾病傾向(患者一人当たり医療費順)'!$D$7</f>
        <v>知的障害＜精神遅滞＞</v>
      </c>
      <c r="G205" s="221" t="s">
        <v>521</v>
      </c>
      <c r="H205" s="137" t="s">
        <v>521</v>
      </c>
      <c r="I205" s="138" t="s">
        <v>521</v>
      </c>
      <c r="J205" s="139" t="s">
        <v>521</v>
      </c>
      <c r="K205" s="71" t="str">
        <f t="shared" si="9"/>
        <v>-</v>
      </c>
      <c r="L205" s="175" t="str">
        <f t="shared" si="10"/>
        <v>-</v>
      </c>
      <c r="M205" s="182" t="str">
        <f>IFERROR(H205/$Q$45,"-")</f>
        <v>-</v>
      </c>
    </row>
    <row r="206" spans="2:13" ht="28.9" customHeight="1">
      <c r="B206" s="393"/>
      <c r="C206" s="386"/>
      <c r="D206" s="403"/>
      <c r="E206" s="80" t="str">
        <f>'高額レセ疾病傾向(患者一人当たり医療費順)'!$C$8</f>
        <v>0209</v>
      </c>
      <c r="F206" s="222" t="str">
        <f>'高額レセ疾病傾向(患者一人当たり医療費順)'!$D$8</f>
        <v>白血病</v>
      </c>
      <c r="G206" s="222" t="s">
        <v>545</v>
      </c>
      <c r="H206" s="81">
        <v>9</v>
      </c>
      <c r="I206" s="82">
        <v>20377060</v>
      </c>
      <c r="J206" s="83">
        <v>31436050</v>
      </c>
      <c r="K206" s="72">
        <f t="shared" si="9"/>
        <v>51813110</v>
      </c>
      <c r="L206" s="176">
        <f t="shared" si="10"/>
        <v>5757012.222222222</v>
      </c>
      <c r="M206" s="183">
        <f>IFERROR(H206/$Q$45,"-")</f>
        <v>3.718086424853342E-4</v>
      </c>
    </row>
    <row r="207" spans="2:13" ht="28.9" customHeight="1">
      <c r="B207" s="393"/>
      <c r="C207" s="386"/>
      <c r="D207" s="403"/>
      <c r="E207" s="80" t="str">
        <f>'高額レセ疾病傾向(患者一人当たり医療費順)'!$C$9</f>
        <v>0802</v>
      </c>
      <c r="F207" s="222" t="str">
        <f>'高額レセ疾病傾向(患者一人当たり医療費順)'!$D$9</f>
        <v>その他の外耳疾患</v>
      </c>
      <c r="G207" s="222" t="s">
        <v>521</v>
      </c>
      <c r="H207" s="81" t="s">
        <v>521</v>
      </c>
      <c r="I207" s="82" t="s">
        <v>521</v>
      </c>
      <c r="J207" s="83" t="s">
        <v>521</v>
      </c>
      <c r="K207" s="72" t="str">
        <f t="shared" si="9"/>
        <v>-</v>
      </c>
      <c r="L207" s="176" t="str">
        <f t="shared" si="10"/>
        <v>-</v>
      </c>
      <c r="M207" s="183" t="str">
        <f>IFERROR(H207/$Q$45,"-")</f>
        <v>-</v>
      </c>
    </row>
    <row r="208" spans="2:13" ht="42" customHeight="1">
      <c r="B208" s="393"/>
      <c r="C208" s="386"/>
      <c r="D208" s="403"/>
      <c r="E208" s="80" t="str">
        <f>'高額レセ疾病傾向(患者一人当たり医療費順)'!$C$10</f>
        <v>0904</v>
      </c>
      <c r="F208" s="222" t="str">
        <f>'高額レセ疾病傾向(患者一人当たり医療費順)'!$D$10</f>
        <v>くも膜下出血</v>
      </c>
      <c r="G208" s="222" t="s">
        <v>599</v>
      </c>
      <c r="H208" s="81">
        <v>8</v>
      </c>
      <c r="I208" s="82">
        <v>35729090</v>
      </c>
      <c r="J208" s="83">
        <v>1749440</v>
      </c>
      <c r="K208" s="72">
        <f t="shared" si="9"/>
        <v>37478530</v>
      </c>
      <c r="L208" s="176">
        <f t="shared" si="10"/>
        <v>4684816.25</v>
      </c>
      <c r="M208" s="183">
        <f>IFERROR(H208/$Q$45,"-")</f>
        <v>3.3049657109807487E-4</v>
      </c>
    </row>
    <row r="209" spans="2:13" ht="28.9" customHeight="1" thickBot="1">
      <c r="B209" s="394"/>
      <c r="C209" s="388"/>
      <c r="D209" s="410"/>
      <c r="E209" s="84" t="str">
        <f>'高額レセ疾病傾向(患者一人当たり医療費順)'!$C$11</f>
        <v>1402</v>
      </c>
      <c r="F209" s="223" t="str">
        <f>'高額レセ疾病傾向(患者一人当たり医療費順)'!$D$11</f>
        <v>腎不全</v>
      </c>
      <c r="G209" s="222" t="s">
        <v>527</v>
      </c>
      <c r="H209" s="81">
        <v>130</v>
      </c>
      <c r="I209" s="82">
        <v>332453660</v>
      </c>
      <c r="J209" s="83">
        <v>418334450</v>
      </c>
      <c r="K209" s="72">
        <f t="shared" si="9"/>
        <v>750788110</v>
      </c>
      <c r="L209" s="176">
        <f t="shared" si="10"/>
        <v>5775293.153846154</v>
      </c>
      <c r="M209" s="183">
        <f>IFERROR(H209/$Q$45,"-")</f>
        <v>5.3705692803437165E-3</v>
      </c>
    </row>
    <row r="210" spans="2:13" ht="28.9" customHeight="1">
      <c r="B210" s="392">
        <v>42</v>
      </c>
      <c r="C210" s="405" t="s">
        <v>15</v>
      </c>
      <c r="D210" s="398">
        <f>Q46</f>
        <v>63271</v>
      </c>
      <c r="E210" s="88" t="str">
        <f>'高額レセ疾病傾向(患者一人当たり医療費順)'!$C$7</f>
        <v>0506</v>
      </c>
      <c r="F210" s="221" t="str">
        <f>'高額レセ疾病傾向(患者一人当たり医療費順)'!$D$7</f>
        <v>知的障害＜精神遅滞＞</v>
      </c>
      <c r="G210" s="221" t="s">
        <v>521</v>
      </c>
      <c r="H210" s="137" t="s">
        <v>521</v>
      </c>
      <c r="I210" s="138" t="s">
        <v>521</v>
      </c>
      <c r="J210" s="139" t="s">
        <v>521</v>
      </c>
      <c r="K210" s="71" t="str">
        <f t="shared" si="9"/>
        <v>-</v>
      </c>
      <c r="L210" s="175" t="str">
        <f t="shared" si="10"/>
        <v>-</v>
      </c>
      <c r="M210" s="182" t="str">
        <f>IFERROR(H210/$Q$46,"-")</f>
        <v>-</v>
      </c>
    </row>
    <row r="211" spans="2:13" ht="28.9" customHeight="1">
      <c r="B211" s="393"/>
      <c r="C211" s="386"/>
      <c r="D211" s="403"/>
      <c r="E211" s="80" t="str">
        <f>'高額レセ疾病傾向(患者一人当たり医療費順)'!$C$8</f>
        <v>0209</v>
      </c>
      <c r="F211" s="222" t="str">
        <f>'高額レセ疾病傾向(患者一人当たり医療費順)'!$D$8</f>
        <v>白血病</v>
      </c>
      <c r="G211" s="222" t="s">
        <v>522</v>
      </c>
      <c r="H211" s="81">
        <v>27</v>
      </c>
      <c r="I211" s="82">
        <v>95474720</v>
      </c>
      <c r="J211" s="83">
        <v>91812060</v>
      </c>
      <c r="K211" s="72">
        <f t="shared" si="9"/>
        <v>187286780</v>
      </c>
      <c r="L211" s="176">
        <f t="shared" si="10"/>
        <v>6936547.4074074076</v>
      </c>
      <c r="M211" s="183">
        <f>IFERROR(H211/$Q$46,"-")</f>
        <v>4.2673578732752764E-4</v>
      </c>
    </row>
    <row r="212" spans="2:13" ht="28.9" customHeight="1">
      <c r="B212" s="393"/>
      <c r="C212" s="386"/>
      <c r="D212" s="403"/>
      <c r="E212" s="80" t="str">
        <f>'高額レセ疾病傾向(患者一人当たり医療費順)'!$C$9</f>
        <v>0802</v>
      </c>
      <c r="F212" s="222" t="str">
        <f>'高額レセ疾病傾向(患者一人当たり医療費順)'!$D$9</f>
        <v>その他の外耳疾患</v>
      </c>
      <c r="G212" s="222" t="s">
        <v>521</v>
      </c>
      <c r="H212" s="81" t="s">
        <v>521</v>
      </c>
      <c r="I212" s="82" t="s">
        <v>521</v>
      </c>
      <c r="J212" s="83" t="s">
        <v>521</v>
      </c>
      <c r="K212" s="72" t="str">
        <f t="shared" si="9"/>
        <v>-</v>
      </c>
      <c r="L212" s="176" t="str">
        <f t="shared" si="10"/>
        <v>-</v>
      </c>
      <c r="M212" s="183" t="str">
        <f>IFERROR(H212/$Q$46,"-")</f>
        <v>-</v>
      </c>
    </row>
    <row r="213" spans="2:13" ht="28.9" customHeight="1">
      <c r="B213" s="393"/>
      <c r="C213" s="386"/>
      <c r="D213" s="403"/>
      <c r="E213" s="80" t="str">
        <f>'高額レセ疾病傾向(患者一人当たり医療費順)'!$C$10</f>
        <v>0904</v>
      </c>
      <c r="F213" s="222" t="str">
        <f>'高額レセ疾病傾向(患者一人当たり医療費順)'!$D$10</f>
        <v>くも膜下出血</v>
      </c>
      <c r="G213" s="222" t="s">
        <v>534</v>
      </c>
      <c r="H213" s="81">
        <v>16</v>
      </c>
      <c r="I213" s="82">
        <v>76089670</v>
      </c>
      <c r="J213" s="83">
        <v>1988760</v>
      </c>
      <c r="K213" s="72">
        <f t="shared" si="9"/>
        <v>78078430</v>
      </c>
      <c r="L213" s="176">
        <f t="shared" si="10"/>
        <v>4879901.875</v>
      </c>
      <c r="M213" s="183">
        <f>IFERROR(H213/$Q$46,"-")</f>
        <v>2.5288046656446082E-4</v>
      </c>
    </row>
    <row r="214" spans="2:13" ht="28.9" customHeight="1" thickBot="1">
      <c r="B214" s="394"/>
      <c r="C214" s="388"/>
      <c r="D214" s="410"/>
      <c r="E214" s="84" t="str">
        <f>'高額レセ疾病傾向(患者一人当たり医療費順)'!$C$11</f>
        <v>1402</v>
      </c>
      <c r="F214" s="223" t="str">
        <f>'高額レセ疾病傾向(患者一人当たり医療費順)'!$D$11</f>
        <v>腎不全</v>
      </c>
      <c r="G214" s="223" t="s">
        <v>529</v>
      </c>
      <c r="H214" s="85">
        <v>281</v>
      </c>
      <c r="I214" s="86">
        <v>909305090</v>
      </c>
      <c r="J214" s="87">
        <v>812567310</v>
      </c>
      <c r="K214" s="73">
        <f t="shared" si="9"/>
        <v>1721872400</v>
      </c>
      <c r="L214" s="177">
        <f t="shared" si="10"/>
        <v>6127659.7864768682</v>
      </c>
      <c r="M214" s="184">
        <f>IFERROR(H214/$Q$46,"-")</f>
        <v>4.441213194038343E-3</v>
      </c>
    </row>
    <row r="215" spans="2:13" ht="28.9" customHeight="1">
      <c r="B215" s="392">
        <v>43</v>
      </c>
      <c r="C215" s="405" t="s">
        <v>10</v>
      </c>
      <c r="D215" s="398">
        <f>Q47</f>
        <v>38793</v>
      </c>
      <c r="E215" s="88" t="str">
        <f>'高額レセ疾病傾向(患者一人当たり医療費順)'!$C$7</f>
        <v>0506</v>
      </c>
      <c r="F215" s="221" t="str">
        <f>'高額レセ疾病傾向(患者一人当たり医療費順)'!$D$7</f>
        <v>知的障害＜精神遅滞＞</v>
      </c>
      <c r="G215" s="221" t="s">
        <v>521</v>
      </c>
      <c r="H215" s="137" t="s">
        <v>521</v>
      </c>
      <c r="I215" s="138" t="s">
        <v>521</v>
      </c>
      <c r="J215" s="139" t="s">
        <v>521</v>
      </c>
      <c r="K215" s="71" t="str">
        <f t="shared" si="9"/>
        <v>-</v>
      </c>
      <c r="L215" s="175" t="str">
        <f t="shared" si="10"/>
        <v>-</v>
      </c>
      <c r="M215" s="182" t="str">
        <f>IFERROR(H215/$Q$47,"-")</f>
        <v>-</v>
      </c>
    </row>
    <row r="216" spans="2:13" ht="28.9" customHeight="1">
      <c r="B216" s="393"/>
      <c r="C216" s="386"/>
      <c r="D216" s="403"/>
      <c r="E216" s="80" t="str">
        <f>'高額レセ疾病傾向(患者一人当たり医療費順)'!$C$8</f>
        <v>0209</v>
      </c>
      <c r="F216" s="222" t="str">
        <f>'高額レセ疾病傾向(患者一人当たり医療費順)'!$D$8</f>
        <v>白血病</v>
      </c>
      <c r="G216" s="222" t="s">
        <v>525</v>
      </c>
      <c r="H216" s="81">
        <v>22</v>
      </c>
      <c r="I216" s="82">
        <v>104457620</v>
      </c>
      <c r="J216" s="83">
        <v>65430970</v>
      </c>
      <c r="K216" s="72">
        <f t="shared" si="9"/>
        <v>169888590</v>
      </c>
      <c r="L216" s="176">
        <f t="shared" si="10"/>
        <v>7722208.6363636367</v>
      </c>
      <c r="M216" s="183">
        <f>IFERROR(H216/$Q$47,"-")</f>
        <v>5.6711262341144024E-4</v>
      </c>
    </row>
    <row r="217" spans="2:13" ht="28.9" customHeight="1">
      <c r="B217" s="393"/>
      <c r="C217" s="386"/>
      <c r="D217" s="403"/>
      <c r="E217" s="80" t="str">
        <f>'高額レセ疾病傾向(患者一人当たり医療費順)'!$C$9</f>
        <v>0802</v>
      </c>
      <c r="F217" s="222" t="str">
        <f>'高額レセ疾病傾向(患者一人当たり医療費順)'!$D$9</f>
        <v>その他の外耳疾患</v>
      </c>
      <c r="G217" s="222" t="s">
        <v>521</v>
      </c>
      <c r="H217" s="81" t="s">
        <v>521</v>
      </c>
      <c r="I217" s="82" t="s">
        <v>521</v>
      </c>
      <c r="J217" s="83" t="s">
        <v>521</v>
      </c>
      <c r="K217" s="72" t="str">
        <f t="shared" si="9"/>
        <v>-</v>
      </c>
      <c r="L217" s="176" t="str">
        <f t="shared" si="10"/>
        <v>-</v>
      </c>
      <c r="M217" s="183" t="str">
        <f>IFERROR(H217/$Q$47,"-")</f>
        <v>-</v>
      </c>
    </row>
    <row r="218" spans="2:13" ht="42" customHeight="1">
      <c r="B218" s="393"/>
      <c r="C218" s="386"/>
      <c r="D218" s="403"/>
      <c r="E218" s="80" t="str">
        <f>'高額レセ疾病傾向(患者一人当たり医療費順)'!$C$10</f>
        <v>0904</v>
      </c>
      <c r="F218" s="222" t="str">
        <f>'高額レセ疾病傾向(患者一人当たり医療費順)'!$D$10</f>
        <v>くも膜下出血</v>
      </c>
      <c r="G218" s="222" t="s">
        <v>585</v>
      </c>
      <c r="H218" s="81">
        <v>9</v>
      </c>
      <c r="I218" s="82">
        <v>48019400</v>
      </c>
      <c r="J218" s="83">
        <v>2111020</v>
      </c>
      <c r="K218" s="72">
        <f t="shared" si="9"/>
        <v>50130420</v>
      </c>
      <c r="L218" s="176">
        <f t="shared" si="10"/>
        <v>5570046.666666667</v>
      </c>
      <c r="M218" s="183">
        <f>IFERROR(H218/$Q$47,"-")</f>
        <v>2.3200061866831645E-4</v>
      </c>
    </row>
    <row r="219" spans="2:13" ht="28.9" customHeight="1" thickBot="1">
      <c r="B219" s="394"/>
      <c r="C219" s="388"/>
      <c r="D219" s="410"/>
      <c r="E219" s="84" t="str">
        <f>'高額レセ疾病傾向(患者一人当たり医療費順)'!$C$11</f>
        <v>1402</v>
      </c>
      <c r="F219" s="223" t="str">
        <f>'高額レセ疾病傾向(患者一人当たり医療費順)'!$D$11</f>
        <v>腎不全</v>
      </c>
      <c r="G219" s="222" t="s">
        <v>527</v>
      </c>
      <c r="H219" s="81">
        <v>178</v>
      </c>
      <c r="I219" s="82">
        <v>493171290</v>
      </c>
      <c r="J219" s="83">
        <v>481934530</v>
      </c>
      <c r="K219" s="72">
        <f t="shared" si="9"/>
        <v>975105820</v>
      </c>
      <c r="L219" s="176">
        <f t="shared" si="10"/>
        <v>5478122.5842696633</v>
      </c>
      <c r="M219" s="183">
        <f>IFERROR(H219/$Q$47,"-")</f>
        <v>4.5884566803289254E-3</v>
      </c>
    </row>
    <row r="220" spans="2:13" ht="29.1" customHeight="1">
      <c r="B220" s="392">
        <v>44</v>
      </c>
      <c r="C220" s="405" t="s">
        <v>22</v>
      </c>
      <c r="D220" s="398">
        <f>Q48</f>
        <v>42898</v>
      </c>
      <c r="E220" s="88" t="str">
        <f>'高額レセ疾病傾向(患者一人当たり医療費順)'!$C$7</f>
        <v>0506</v>
      </c>
      <c r="F220" s="221" t="str">
        <f>'高額レセ疾病傾向(患者一人当たり医療費順)'!$D$7</f>
        <v>知的障害＜精神遅滞＞</v>
      </c>
      <c r="G220" s="221" t="s">
        <v>201</v>
      </c>
      <c r="H220" s="137">
        <v>1</v>
      </c>
      <c r="I220" s="138">
        <v>7092830</v>
      </c>
      <c r="J220" s="139">
        <v>0</v>
      </c>
      <c r="K220" s="71">
        <f t="shared" si="9"/>
        <v>7092830</v>
      </c>
      <c r="L220" s="175">
        <f t="shared" si="10"/>
        <v>7092830</v>
      </c>
      <c r="M220" s="182">
        <f>IFERROR(H220/$Q$48,"-")</f>
        <v>2.3311110075061775E-5</v>
      </c>
    </row>
    <row r="221" spans="2:13" ht="44.1" customHeight="1">
      <c r="B221" s="393"/>
      <c r="C221" s="386"/>
      <c r="D221" s="403"/>
      <c r="E221" s="80" t="str">
        <f>'高額レセ疾病傾向(患者一人当たり医療費順)'!$C$8</f>
        <v>0209</v>
      </c>
      <c r="F221" s="222" t="str">
        <f>'高額レセ疾病傾向(患者一人当たり医療費順)'!$D$8</f>
        <v>白血病</v>
      </c>
      <c r="G221" s="222" t="s">
        <v>600</v>
      </c>
      <c r="H221" s="81">
        <v>20</v>
      </c>
      <c r="I221" s="82">
        <v>79519060</v>
      </c>
      <c r="J221" s="83">
        <v>33146400</v>
      </c>
      <c r="K221" s="72">
        <f t="shared" si="9"/>
        <v>112665460</v>
      </c>
      <c r="L221" s="176">
        <f t="shared" si="10"/>
        <v>5633273</v>
      </c>
      <c r="M221" s="183">
        <f>IFERROR(H221/$Q$48,"-")</f>
        <v>4.6622220150123548E-4</v>
      </c>
    </row>
    <row r="222" spans="2:13" ht="28.9" customHeight="1">
      <c r="B222" s="393"/>
      <c r="C222" s="386"/>
      <c r="D222" s="403"/>
      <c r="E222" s="80" t="str">
        <f>'高額レセ疾病傾向(患者一人当たり医療費順)'!$C$9</f>
        <v>0802</v>
      </c>
      <c r="F222" s="222" t="str">
        <f>'高額レセ疾病傾向(患者一人当たり医療費順)'!$D$9</f>
        <v>その他の外耳疾患</v>
      </c>
      <c r="G222" s="222" t="s">
        <v>521</v>
      </c>
      <c r="H222" s="81" t="s">
        <v>521</v>
      </c>
      <c r="I222" s="82" t="s">
        <v>521</v>
      </c>
      <c r="J222" s="83" t="s">
        <v>521</v>
      </c>
      <c r="K222" s="72" t="str">
        <f t="shared" si="9"/>
        <v>-</v>
      </c>
      <c r="L222" s="176" t="str">
        <f t="shared" si="10"/>
        <v>-</v>
      </c>
      <c r="M222" s="183" t="str">
        <f>IFERROR(H222/$Q$48,"-")</f>
        <v>-</v>
      </c>
    </row>
    <row r="223" spans="2:13" ht="42" customHeight="1">
      <c r="B223" s="393"/>
      <c r="C223" s="386"/>
      <c r="D223" s="403"/>
      <c r="E223" s="80" t="str">
        <f>'高額レセ疾病傾向(患者一人当たり医療費順)'!$C$10</f>
        <v>0904</v>
      </c>
      <c r="F223" s="222" t="str">
        <f>'高額レセ疾病傾向(患者一人当たり医療費順)'!$D$10</f>
        <v>くも膜下出血</v>
      </c>
      <c r="G223" s="222" t="s">
        <v>601</v>
      </c>
      <c r="H223" s="81">
        <v>8</v>
      </c>
      <c r="I223" s="82">
        <v>73214860</v>
      </c>
      <c r="J223" s="83">
        <v>3635240</v>
      </c>
      <c r="K223" s="72">
        <f t="shared" si="9"/>
        <v>76850100</v>
      </c>
      <c r="L223" s="176">
        <f t="shared" si="10"/>
        <v>9606262.5</v>
      </c>
      <c r="M223" s="183">
        <f>IFERROR(H223/$Q$48,"-")</f>
        <v>1.864888806004942E-4</v>
      </c>
    </row>
    <row r="224" spans="2:13" ht="28.9" customHeight="1" thickBot="1">
      <c r="B224" s="394"/>
      <c r="C224" s="388"/>
      <c r="D224" s="410"/>
      <c r="E224" s="84" t="str">
        <f>'高額レセ疾病傾向(患者一人当たり医療費順)'!$C$11</f>
        <v>1402</v>
      </c>
      <c r="F224" s="223" t="str">
        <f>'高額レセ疾病傾向(患者一人当たり医療費順)'!$D$11</f>
        <v>腎不全</v>
      </c>
      <c r="G224" s="222" t="s">
        <v>527</v>
      </c>
      <c r="H224" s="81">
        <v>197</v>
      </c>
      <c r="I224" s="82">
        <v>425821780</v>
      </c>
      <c r="J224" s="83">
        <v>727156150</v>
      </c>
      <c r="K224" s="72">
        <f t="shared" si="9"/>
        <v>1152977930</v>
      </c>
      <c r="L224" s="176">
        <f t="shared" si="10"/>
        <v>5852679.8477157364</v>
      </c>
      <c r="M224" s="183">
        <f>IFERROR(H224/$Q$48,"-")</f>
        <v>4.5922886847871696E-3</v>
      </c>
    </row>
    <row r="225" spans="2:13" ht="28.9" customHeight="1">
      <c r="B225" s="392">
        <v>45</v>
      </c>
      <c r="C225" s="405" t="s">
        <v>48</v>
      </c>
      <c r="D225" s="398">
        <f>Q49</f>
        <v>14920</v>
      </c>
      <c r="E225" s="88" t="str">
        <f>'高額レセ疾病傾向(患者一人当たり医療費順)'!$C$7</f>
        <v>0506</v>
      </c>
      <c r="F225" s="221" t="str">
        <f>'高額レセ疾病傾向(患者一人当たり医療費順)'!$D$7</f>
        <v>知的障害＜精神遅滞＞</v>
      </c>
      <c r="G225" s="221" t="s">
        <v>521</v>
      </c>
      <c r="H225" s="137" t="s">
        <v>521</v>
      </c>
      <c r="I225" s="138" t="s">
        <v>521</v>
      </c>
      <c r="J225" s="139" t="s">
        <v>521</v>
      </c>
      <c r="K225" s="71" t="str">
        <f t="shared" si="9"/>
        <v>-</v>
      </c>
      <c r="L225" s="175" t="str">
        <f t="shared" si="10"/>
        <v>-</v>
      </c>
      <c r="M225" s="182" t="str">
        <f>IFERROR(H225/$Q$49,"-")</f>
        <v>-</v>
      </c>
    </row>
    <row r="226" spans="2:13" ht="28.9" customHeight="1">
      <c r="B226" s="393"/>
      <c r="C226" s="386"/>
      <c r="D226" s="403"/>
      <c r="E226" s="80" t="str">
        <f>'高額レセ疾病傾向(患者一人当たり医療費順)'!$C$8</f>
        <v>0209</v>
      </c>
      <c r="F226" s="222" t="str">
        <f>'高額レセ疾病傾向(患者一人当たり医療費順)'!$D$8</f>
        <v>白血病</v>
      </c>
      <c r="G226" s="222" t="s">
        <v>602</v>
      </c>
      <c r="H226" s="81">
        <v>2</v>
      </c>
      <c r="I226" s="82">
        <v>9449790</v>
      </c>
      <c r="J226" s="83">
        <v>3081950</v>
      </c>
      <c r="K226" s="72">
        <f t="shared" si="9"/>
        <v>12531740</v>
      </c>
      <c r="L226" s="176">
        <f t="shared" si="10"/>
        <v>6265870</v>
      </c>
      <c r="M226" s="183">
        <f>IFERROR(H226/$Q$49,"-")</f>
        <v>1.3404825737265417E-4</v>
      </c>
    </row>
    <row r="227" spans="2:13" ht="28.9" customHeight="1">
      <c r="B227" s="393"/>
      <c r="C227" s="386"/>
      <c r="D227" s="403"/>
      <c r="E227" s="80" t="str">
        <f>'高額レセ疾病傾向(患者一人当たり医療費順)'!$C$9</f>
        <v>0802</v>
      </c>
      <c r="F227" s="222" t="str">
        <f>'高額レセ疾病傾向(患者一人当たり医療費順)'!$D$9</f>
        <v>その他の外耳疾患</v>
      </c>
      <c r="G227" s="222" t="s">
        <v>521</v>
      </c>
      <c r="H227" s="81" t="s">
        <v>521</v>
      </c>
      <c r="I227" s="82" t="s">
        <v>521</v>
      </c>
      <c r="J227" s="83" t="s">
        <v>521</v>
      </c>
      <c r="K227" s="72" t="str">
        <f t="shared" si="9"/>
        <v>-</v>
      </c>
      <c r="L227" s="176" t="str">
        <f t="shared" si="10"/>
        <v>-</v>
      </c>
      <c r="M227" s="183" t="str">
        <f>IFERROR(H227/$Q$49,"-")</f>
        <v>-</v>
      </c>
    </row>
    <row r="228" spans="2:13" ht="29.1" customHeight="1">
      <c r="B228" s="393"/>
      <c r="C228" s="386"/>
      <c r="D228" s="403"/>
      <c r="E228" s="80" t="str">
        <f>'高額レセ疾病傾向(患者一人当たり医療費順)'!$C$10</f>
        <v>0904</v>
      </c>
      <c r="F228" s="222" t="str">
        <f>'高額レセ疾病傾向(患者一人当たり医療費順)'!$D$10</f>
        <v>くも膜下出血</v>
      </c>
      <c r="G228" s="222" t="s">
        <v>581</v>
      </c>
      <c r="H228" s="81">
        <v>7</v>
      </c>
      <c r="I228" s="82">
        <v>42730820</v>
      </c>
      <c r="J228" s="83">
        <v>1284090</v>
      </c>
      <c r="K228" s="72">
        <f t="shared" si="9"/>
        <v>44014910</v>
      </c>
      <c r="L228" s="176">
        <f t="shared" si="10"/>
        <v>6287844.2857142854</v>
      </c>
      <c r="M228" s="183">
        <f>IFERROR(H228/$Q$49,"-")</f>
        <v>4.6916890080428956E-4</v>
      </c>
    </row>
    <row r="229" spans="2:13" ht="28.9" customHeight="1" thickBot="1">
      <c r="B229" s="394"/>
      <c r="C229" s="388"/>
      <c r="D229" s="410"/>
      <c r="E229" s="84" t="str">
        <f>'高額レセ疾病傾向(患者一人当たり医療費順)'!$C$11</f>
        <v>1402</v>
      </c>
      <c r="F229" s="223" t="str">
        <f>'高額レセ疾病傾向(患者一人当たり医療費順)'!$D$11</f>
        <v>腎不全</v>
      </c>
      <c r="G229" s="222" t="s">
        <v>527</v>
      </c>
      <c r="H229" s="81">
        <v>84</v>
      </c>
      <c r="I229" s="82">
        <v>313085300</v>
      </c>
      <c r="J229" s="83">
        <v>242765430</v>
      </c>
      <c r="K229" s="72">
        <f t="shared" si="9"/>
        <v>555850730</v>
      </c>
      <c r="L229" s="176">
        <f t="shared" si="10"/>
        <v>6617270.5952380951</v>
      </c>
      <c r="M229" s="183">
        <f>IFERROR(H229/$Q$49,"-")</f>
        <v>5.6300268096514741E-3</v>
      </c>
    </row>
    <row r="230" spans="2:13" ht="28.9" customHeight="1">
      <c r="B230" s="392">
        <v>46</v>
      </c>
      <c r="C230" s="405" t="s">
        <v>26</v>
      </c>
      <c r="D230" s="398">
        <f>Q50</f>
        <v>19066</v>
      </c>
      <c r="E230" s="88" t="str">
        <f>'高額レセ疾病傾向(患者一人当たり医療費順)'!$C$7</f>
        <v>0506</v>
      </c>
      <c r="F230" s="221" t="str">
        <f>'高額レセ疾病傾向(患者一人当たり医療費順)'!$D$7</f>
        <v>知的障害＜精神遅滞＞</v>
      </c>
      <c r="G230" s="221" t="s">
        <v>521</v>
      </c>
      <c r="H230" s="137" t="s">
        <v>521</v>
      </c>
      <c r="I230" s="138" t="s">
        <v>521</v>
      </c>
      <c r="J230" s="139" t="s">
        <v>521</v>
      </c>
      <c r="K230" s="71" t="str">
        <f t="shared" si="9"/>
        <v>-</v>
      </c>
      <c r="L230" s="175" t="str">
        <f t="shared" si="10"/>
        <v>-</v>
      </c>
      <c r="M230" s="182" t="str">
        <f>IFERROR(H230/$Q$50,"-")</f>
        <v>-</v>
      </c>
    </row>
    <row r="231" spans="2:13" ht="28.9" customHeight="1">
      <c r="B231" s="393"/>
      <c r="C231" s="386"/>
      <c r="D231" s="403"/>
      <c r="E231" s="80" t="str">
        <f>'高額レセ疾病傾向(患者一人当たり医療費順)'!$C$8</f>
        <v>0209</v>
      </c>
      <c r="F231" s="222" t="str">
        <f>'高額レセ疾病傾向(患者一人当たり医療費順)'!$D$8</f>
        <v>白血病</v>
      </c>
      <c r="G231" s="222" t="s">
        <v>603</v>
      </c>
      <c r="H231" s="81">
        <v>9</v>
      </c>
      <c r="I231" s="82">
        <v>65538720</v>
      </c>
      <c r="J231" s="83">
        <v>16953670</v>
      </c>
      <c r="K231" s="72">
        <f t="shared" si="9"/>
        <v>82492390</v>
      </c>
      <c r="L231" s="176">
        <f t="shared" si="10"/>
        <v>9165821.1111111119</v>
      </c>
      <c r="M231" s="183">
        <f>IFERROR(H231/$Q$50,"-")</f>
        <v>4.7204447707961818E-4</v>
      </c>
    </row>
    <row r="232" spans="2:13" ht="28.9" customHeight="1">
      <c r="B232" s="393"/>
      <c r="C232" s="386"/>
      <c r="D232" s="403"/>
      <c r="E232" s="80" t="str">
        <f>'高額レセ疾病傾向(患者一人当たり医療費順)'!$C$9</f>
        <v>0802</v>
      </c>
      <c r="F232" s="222" t="str">
        <f>'高額レセ疾病傾向(患者一人当たり医療費順)'!$D$9</f>
        <v>その他の外耳疾患</v>
      </c>
      <c r="G232" s="222" t="s">
        <v>521</v>
      </c>
      <c r="H232" s="81" t="s">
        <v>521</v>
      </c>
      <c r="I232" s="82" t="s">
        <v>521</v>
      </c>
      <c r="J232" s="83" t="s">
        <v>521</v>
      </c>
      <c r="K232" s="72" t="str">
        <f t="shared" si="9"/>
        <v>-</v>
      </c>
      <c r="L232" s="176" t="str">
        <f t="shared" si="10"/>
        <v>-</v>
      </c>
      <c r="M232" s="183" t="str">
        <f>IFERROR(H232/$Q$50,"-")</f>
        <v>-</v>
      </c>
    </row>
    <row r="233" spans="2:13" ht="42" customHeight="1">
      <c r="B233" s="393"/>
      <c r="C233" s="386"/>
      <c r="D233" s="403"/>
      <c r="E233" s="80" t="str">
        <f>'高額レセ疾病傾向(患者一人当たり医療費順)'!$C$10</f>
        <v>0904</v>
      </c>
      <c r="F233" s="222" t="str">
        <f>'高額レセ疾病傾向(患者一人当たり医療費順)'!$D$10</f>
        <v>くも膜下出血</v>
      </c>
      <c r="G233" s="222" t="s">
        <v>604</v>
      </c>
      <c r="H233" s="81">
        <v>5</v>
      </c>
      <c r="I233" s="82">
        <v>17790630</v>
      </c>
      <c r="J233" s="83">
        <v>801750</v>
      </c>
      <c r="K233" s="72">
        <f t="shared" si="9"/>
        <v>18592380</v>
      </c>
      <c r="L233" s="176">
        <f t="shared" si="10"/>
        <v>3718476</v>
      </c>
      <c r="M233" s="183">
        <f>IFERROR(H233/$Q$50,"-")</f>
        <v>2.6224693171089897E-4</v>
      </c>
    </row>
    <row r="234" spans="2:13" ht="28.9" customHeight="1" thickBot="1">
      <c r="B234" s="394"/>
      <c r="C234" s="388"/>
      <c r="D234" s="410"/>
      <c r="E234" s="84" t="str">
        <f>'高額レセ疾病傾向(患者一人当たり医療費順)'!$C$11</f>
        <v>1402</v>
      </c>
      <c r="F234" s="223" t="str">
        <f>'高額レセ疾病傾向(患者一人当たり医療費順)'!$D$11</f>
        <v>腎不全</v>
      </c>
      <c r="G234" s="222" t="s">
        <v>529</v>
      </c>
      <c r="H234" s="81">
        <v>93</v>
      </c>
      <c r="I234" s="82">
        <v>305270060</v>
      </c>
      <c r="J234" s="83">
        <v>290935060</v>
      </c>
      <c r="K234" s="72">
        <f t="shared" si="9"/>
        <v>596205120</v>
      </c>
      <c r="L234" s="176">
        <f t="shared" si="10"/>
        <v>6410807.7419354841</v>
      </c>
      <c r="M234" s="183">
        <f>IFERROR(H234/$Q$50,"-")</f>
        <v>4.8777929298227211E-3</v>
      </c>
    </row>
    <row r="235" spans="2:13" ht="28.9" customHeight="1">
      <c r="B235" s="392">
        <v>47</v>
      </c>
      <c r="C235" s="405" t="s">
        <v>16</v>
      </c>
      <c r="D235" s="398">
        <f>Q51</f>
        <v>38675</v>
      </c>
      <c r="E235" s="88" t="str">
        <f>'高額レセ疾病傾向(患者一人当たり医療費順)'!$C$7</f>
        <v>0506</v>
      </c>
      <c r="F235" s="221" t="str">
        <f>'高額レセ疾病傾向(患者一人当たり医療費順)'!$D$7</f>
        <v>知的障害＜精神遅滞＞</v>
      </c>
      <c r="G235" s="221" t="s">
        <v>521</v>
      </c>
      <c r="H235" s="137" t="s">
        <v>521</v>
      </c>
      <c r="I235" s="138" t="s">
        <v>521</v>
      </c>
      <c r="J235" s="139" t="s">
        <v>521</v>
      </c>
      <c r="K235" s="71" t="str">
        <f t="shared" si="9"/>
        <v>-</v>
      </c>
      <c r="L235" s="175" t="str">
        <f t="shared" si="10"/>
        <v>-</v>
      </c>
      <c r="M235" s="182" t="str">
        <f>IFERROR(H235/$Q$51,"-")</f>
        <v>-</v>
      </c>
    </row>
    <row r="236" spans="2:13" ht="28.9" customHeight="1">
      <c r="B236" s="393"/>
      <c r="C236" s="386"/>
      <c r="D236" s="403"/>
      <c r="E236" s="80" t="str">
        <f>'高額レセ疾病傾向(患者一人当たり医療費順)'!$C$8</f>
        <v>0209</v>
      </c>
      <c r="F236" s="222" t="str">
        <f>'高額レセ疾病傾向(患者一人当たり医療費順)'!$D$8</f>
        <v>白血病</v>
      </c>
      <c r="G236" s="222" t="s">
        <v>605</v>
      </c>
      <c r="H236" s="81">
        <v>11</v>
      </c>
      <c r="I236" s="82">
        <v>71314560</v>
      </c>
      <c r="J236" s="83">
        <v>29049560</v>
      </c>
      <c r="K236" s="72">
        <f t="shared" si="9"/>
        <v>100364120</v>
      </c>
      <c r="L236" s="176">
        <f t="shared" si="10"/>
        <v>9124010.9090909082</v>
      </c>
      <c r="M236" s="183">
        <f>IFERROR(H236/$Q$51,"-")</f>
        <v>2.8442146089204911E-4</v>
      </c>
    </row>
    <row r="237" spans="2:13" ht="28.9" customHeight="1">
      <c r="B237" s="393"/>
      <c r="C237" s="386"/>
      <c r="D237" s="403"/>
      <c r="E237" s="80" t="str">
        <f>'高額レセ疾病傾向(患者一人当たり医療費順)'!$C$9</f>
        <v>0802</v>
      </c>
      <c r="F237" s="222" t="str">
        <f>'高額レセ疾病傾向(患者一人当たり医療費順)'!$D$9</f>
        <v>その他の外耳疾患</v>
      </c>
      <c r="G237" s="222" t="s">
        <v>521</v>
      </c>
      <c r="H237" s="81" t="s">
        <v>521</v>
      </c>
      <c r="I237" s="82" t="s">
        <v>521</v>
      </c>
      <c r="J237" s="83" t="s">
        <v>521</v>
      </c>
      <c r="K237" s="72" t="str">
        <f t="shared" si="9"/>
        <v>-</v>
      </c>
      <c r="L237" s="176" t="str">
        <f t="shared" si="10"/>
        <v>-</v>
      </c>
      <c r="M237" s="183" t="str">
        <f>IFERROR(H237/$Q$51,"-")</f>
        <v>-</v>
      </c>
    </row>
    <row r="238" spans="2:13" ht="28.9" customHeight="1">
      <c r="B238" s="393"/>
      <c r="C238" s="386"/>
      <c r="D238" s="403"/>
      <c r="E238" s="80" t="str">
        <f>'高額レセ疾病傾向(患者一人当たり医療費順)'!$C$10</f>
        <v>0904</v>
      </c>
      <c r="F238" s="222" t="str">
        <f>'高額レセ疾病傾向(患者一人当たり医療費順)'!$D$10</f>
        <v>くも膜下出血</v>
      </c>
      <c r="G238" s="222" t="s">
        <v>533</v>
      </c>
      <c r="H238" s="81">
        <v>19</v>
      </c>
      <c r="I238" s="82">
        <v>117793910</v>
      </c>
      <c r="J238" s="83">
        <v>2701900</v>
      </c>
      <c r="K238" s="72">
        <f t="shared" si="9"/>
        <v>120495810</v>
      </c>
      <c r="L238" s="176">
        <f t="shared" si="10"/>
        <v>6341884.7368421052</v>
      </c>
      <c r="M238" s="183">
        <f>IFERROR(H238/$Q$51,"-")</f>
        <v>4.9127343244990301E-4</v>
      </c>
    </row>
    <row r="239" spans="2:13" ht="28.9" customHeight="1" thickBot="1">
      <c r="B239" s="394"/>
      <c r="C239" s="388"/>
      <c r="D239" s="410"/>
      <c r="E239" s="84" t="str">
        <f>'高額レセ疾病傾向(患者一人当たり医療費順)'!$C$11</f>
        <v>1402</v>
      </c>
      <c r="F239" s="223" t="str">
        <f>'高額レセ疾病傾向(患者一人当たり医療費順)'!$D$11</f>
        <v>腎不全</v>
      </c>
      <c r="G239" s="222" t="s">
        <v>529</v>
      </c>
      <c r="H239" s="81">
        <v>167</v>
      </c>
      <c r="I239" s="82">
        <v>515449660</v>
      </c>
      <c r="J239" s="83">
        <v>477727660</v>
      </c>
      <c r="K239" s="72">
        <f t="shared" si="9"/>
        <v>993177320</v>
      </c>
      <c r="L239" s="176">
        <f t="shared" si="10"/>
        <v>5947169.5808383236</v>
      </c>
      <c r="M239" s="183">
        <f>IFERROR(H239/$Q$51,"-")</f>
        <v>4.3180349062702005E-3</v>
      </c>
    </row>
    <row r="240" spans="2:13" ht="28.9" customHeight="1">
      <c r="B240" s="392">
        <v>48</v>
      </c>
      <c r="C240" s="405" t="s">
        <v>27</v>
      </c>
      <c r="D240" s="398">
        <f>Q52</f>
        <v>20759</v>
      </c>
      <c r="E240" s="88" t="str">
        <f>'高額レセ疾病傾向(患者一人当たり医療費順)'!$C$7</f>
        <v>0506</v>
      </c>
      <c r="F240" s="221" t="str">
        <f>'高額レセ疾病傾向(患者一人当たり医療費順)'!$D$7</f>
        <v>知的障害＜精神遅滞＞</v>
      </c>
      <c r="G240" s="221" t="s">
        <v>521</v>
      </c>
      <c r="H240" s="137" t="s">
        <v>521</v>
      </c>
      <c r="I240" s="138" t="s">
        <v>521</v>
      </c>
      <c r="J240" s="139" t="s">
        <v>521</v>
      </c>
      <c r="K240" s="71" t="str">
        <f t="shared" si="9"/>
        <v>-</v>
      </c>
      <c r="L240" s="175" t="str">
        <f t="shared" si="10"/>
        <v>-</v>
      </c>
      <c r="M240" s="182" t="str">
        <f>IFERROR(H240/$Q$52,"-")</f>
        <v>-</v>
      </c>
    </row>
    <row r="241" spans="2:13" ht="28.9" customHeight="1">
      <c r="B241" s="393"/>
      <c r="C241" s="386"/>
      <c r="D241" s="403"/>
      <c r="E241" s="80" t="str">
        <f>'高額レセ疾病傾向(患者一人当たり医療費順)'!$C$8</f>
        <v>0209</v>
      </c>
      <c r="F241" s="222" t="str">
        <f>'高額レセ疾病傾向(患者一人当たり医療費順)'!$D$8</f>
        <v>白血病</v>
      </c>
      <c r="G241" s="222" t="s">
        <v>522</v>
      </c>
      <c r="H241" s="81">
        <v>15</v>
      </c>
      <c r="I241" s="82">
        <v>43338690</v>
      </c>
      <c r="J241" s="83">
        <v>44211110</v>
      </c>
      <c r="K241" s="72">
        <f t="shared" si="9"/>
        <v>87549800</v>
      </c>
      <c r="L241" s="176">
        <f t="shared" si="10"/>
        <v>5836653.333333333</v>
      </c>
      <c r="M241" s="183">
        <f>IFERROR(H241/$Q$52,"-")</f>
        <v>7.2257815887085124E-4</v>
      </c>
    </row>
    <row r="242" spans="2:13" ht="28.9" customHeight="1">
      <c r="B242" s="393"/>
      <c r="C242" s="386"/>
      <c r="D242" s="403"/>
      <c r="E242" s="80" t="str">
        <f>'高額レセ疾病傾向(患者一人当たり医療費順)'!$C$9</f>
        <v>0802</v>
      </c>
      <c r="F242" s="222" t="str">
        <f>'高額レセ疾病傾向(患者一人当たり医療費順)'!$D$9</f>
        <v>その他の外耳疾患</v>
      </c>
      <c r="G242" s="222" t="s">
        <v>521</v>
      </c>
      <c r="H242" s="81" t="s">
        <v>521</v>
      </c>
      <c r="I242" s="82" t="s">
        <v>521</v>
      </c>
      <c r="J242" s="83" t="s">
        <v>521</v>
      </c>
      <c r="K242" s="72" t="str">
        <f t="shared" si="9"/>
        <v>-</v>
      </c>
      <c r="L242" s="176" t="str">
        <f t="shared" si="10"/>
        <v>-</v>
      </c>
      <c r="M242" s="183" t="str">
        <f>IFERROR(H242/$Q$52,"-")</f>
        <v>-</v>
      </c>
    </row>
    <row r="243" spans="2:13" ht="29.1" customHeight="1">
      <c r="B243" s="393"/>
      <c r="C243" s="386"/>
      <c r="D243" s="403"/>
      <c r="E243" s="80" t="str">
        <f>'高額レセ疾病傾向(患者一人当たり医療費順)'!$C$10</f>
        <v>0904</v>
      </c>
      <c r="F243" s="222" t="str">
        <f>'高額レセ疾病傾向(患者一人当たり医療費順)'!$D$10</f>
        <v>くも膜下出血</v>
      </c>
      <c r="G243" s="222" t="s">
        <v>606</v>
      </c>
      <c r="H243" s="81">
        <v>4</v>
      </c>
      <c r="I243" s="82">
        <v>34951070</v>
      </c>
      <c r="J243" s="83">
        <v>744690</v>
      </c>
      <c r="K243" s="72">
        <f t="shared" si="9"/>
        <v>35695760</v>
      </c>
      <c r="L243" s="176">
        <f t="shared" si="10"/>
        <v>8923940</v>
      </c>
      <c r="M243" s="183">
        <f>IFERROR(H243/$Q$52,"-")</f>
        <v>1.9268750903222699E-4</v>
      </c>
    </row>
    <row r="244" spans="2:13" ht="29.1" customHeight="1" thickBot="1">
      <c r="B244" s="394"/>
      <c r="C244" s="388"/>
      <c r="D244" s="410"/>
      <c r="E244" s="84" t="str">
        <f>'高額レセ疾病傾向(患者一人当たり医療費順)'!$C$11</f>
        <v>1402</v>
      </c>
      <c r="F244" s="223" t="str">
        <f>'高額レセ疾病傾向(患者一人当たり医療費順)'!$D$11</f>
        <v>腎不全</v>
      </c>
      <c r="G244" s="223" t="s">
        <v>527</v>
      </c>
      <c r="H244" s="85">
        <v>84</v>
      </c>
      <c r="I244" s="86">
        <v>198419170</v>
      </c>
      <c r="J244" s="87">
        <v>278717420</v>
      </c>
      <c r="K244" s="73">
        <f t="shared" si="9"/>
        <v>477136590</v>
      </c>
      <c r="L244" s="177">
        <f t="shared" si="10"/>
        <v>5680197.5</v>
      </c>
      <c r="M244" s="184">
        <f>IFERROR(H244/$Q$52,"-")</f>
        <v>4.046437689676767E-3</v>
      </c>
    </row>
    <row r="245" spans="2:13" ht="28.9" customHeight="1">
      <c r="B245" s="392">
        <v>49</v>
      </c>
      <c r="C245" s="405" t="s">
        <v>28</v>
      </c>
      <c r="D245" s="398">
        <f>Q53</f>
        <v>20958</v>
      </c>
      <c r="E245" s="88" t="str">
        <f>'高額レセ疾病傾向(患者一人当たり医療費順)'!$C$7</f>
        <v>0506</v>
      </c>
      <c r="F245" s="221" t="str">
        <f>'高額レセ疾病傾向(患者一人当たり医療費順)'!$D$7</f>
        <v>知的障害＜精神遅滞＞</v>
      </c>
      <c r="G245" s="221" t="s">
        <v>521</v>
      </c>
      <c r="H245" s="137" t="s">
        <v>521</v>
      </c>
      <c r="I245" s="138" t="s">
        <v>521</v>
      </c>
      <c r="J245" s="139" t="s">
        <v>521</v>
      </c>
      <c r="K245" s="71" t="str">
        <f t="shared" si="9"/>
        <v>-</v>
      </c>
      <c r="L245" s="175" t="str">
        <f t="shared" si="10"/>
        <v>-</v>
      </c>
      <c r="M245" s="182" t="str">
        <f>IFERROR(H245/$Q$53,"-")</f>
        <v>-</v>
      </c>
    </row>
    <row r="246" spans="2:13" ht="28.9" customHeight="1">
      <c r="B246" s="393"/>
      <c r="C246" s="386"/>
      <c r="D246" s="403"/>
      <c r="E246" s="80" t="str">
        <f>'高額レセ疾病傾向(患者一人当たり医療費順)'!$C$8</f>
        <v>0209</v>
      </c>
      <c r="F246" s="222" t="str">
        <f>'高額レセ疾病傾向(患者一人当たり医療費順)'!$D$8</f>
        <v>白血病</v>
      </c>
      <c r="G246" s="222" t="s">
        <v>525</v>
      </c>
      <c r="H246" s="81">
        <v>10</v>
      </c>
      <c r="I246" s="82">
        <v>45866270</v>
      </c>
      <c r="J246" s="83">
        <v>16814190</v>
      </c>
      <c r="K246" s="72">
        <f t="shared" si="9"/>
        <v>62680460</v>
      </c>
      <c r="L246" s="176">
        <f t="shared" si="10"/>
        <v>6268046</v>
      </c>
      <c r="M246" s="183">
        <f>IFERROR(H246/$Q$53,"-")</f>
        <v>4.7714476572192005E-4</v>
      </c>
    </row>
    <row r="247" spans="2:13" ht="28.9" customHeight="1">
      <c r="B247" s="393"/>
      <c r="C247" s="386"/>
      <c r="D247" s="403"/>
      <c r="E247" s="80" t="str">
        <f>'高額レセ疾病傾向(患者一人当たり医療費順)'!$C$9</f>
        <v>0802</v>
      </c>
      <c r="F247" s="222" t="str">
        <f>'高額レセ疾病傾向(患者一人当たり医療費順)'!$D$9</f>
        <v>その他の外耳疾患</v>
      </c>
      <c r="G247" s="222" t="s">
        <v>521</v>
      </c>
      <c r="H247" s="81" t="s">
        <v>521</v>
      </c>
      <c r="I247" s="82" t="s">
        <v>521</v>
      </c>
      <c r="J247" s="83" t="s">
        <v>521</v>
      </c>
      <c r="K247" s="72" t="str">
        <f t="shared" si="9"/>
        <v>-</v>
      </c>
      <c r="L247" s="176" t="str">
        <f t="shared" si="10"/>
        <v>-</v>
      </c>
      <c r="M247" s="183" t="str">
        <f>IFERROR(H247/$Q$53,"-")</f>
        <v>-</v>
      </c>
    </row>
    <row r="248" spans="2:13" ht="28.9" customHeight="1">
      <c r="B248" s="393"/>
      <c r="C248" s="386"/>
      <c r="D248" s="403"/>
      <c r="E248" s="80" t="str">
        <f>'高額レセ疾病傾向(患者一人当たり医療費順)'!$C$10</f>
        <v>0904</v>
      </c>
      <c r="F248" s="222" t="str">
        <f>'高額レセ疾病傾向(患者一人当たり医療費順)'!$D$10</f>
        <v>くも膜下出血</v>
      </c>
      <c r="G248" s="222" t="s">
        <v>537</v>
      </c>
      <c r="H248" s="81">
        <v>9</v>
      </c>
      <c r="I248" s="82">
        <v>50337090</v>
      </c>
      <c r="J248" s="83">
        <v>1135110</v>
      </c>
      <c r="K248" s="72">
        <f t="shared" si="9"/>
        <v>51472200</v>
      </c>
      <c r="L248" s="176">
        <f t="shared" si="10"/>
        <v>5719133.333333333</v>
      </c>
      <c r="M248" s="183">
        <f>IFERROR(H248/$Q$53,"-")</f>
        <v>4.2943028914972805E-4</v>
      </c>
    </row>
    <row r="249" spans="2:13" ht="28.9" customHeight="1" thickBot="1">
      <c r="B249" s="394"/>
      <c r="C249" s="388"/>
      <c r="D249" s="410"/>
      <c r="E249" s="84" t="str">
        <f>'高額レセ疾病傾向(患者一人当たり医療費順)'!$C$11</f>
        <v>1402</v>
      </c>
      <c r="F249" s="223" t="str">
        <f>'高額レセ疾病傾向(患者一人当たり医療費順)'!$D$11</f>
        <v>腎不全</v>
      </c>
      <c r="G249" s="223" t="s">
        <v>524</v>
      </c>
      <c r="H249" s="85">
        <v>107</v>
      </c>
      <c r="I249" s="86">
        <v>275065100</v>
      </c>
      <c r="J249" s="87">
        <v>336225400</v>
      </c>
      <c r="K249" s="73">
        <f t="shared" si="9"/>
        <v>611290500</v>
      </c>
      <c r="L249" s="177">
        <f t="shared" si="10"/>
        <v>5712995.3271028036</v>
      </c>
      <c r="M249" s="184">
        <f>IFERROR(H249/$Q$53,"-")</f>
        <v>5.1054489932245446E-3</v>
      </c>
    </row>
    <row r="250" spans="2:13" ht="29.1" customHeight="1">
      <c r="B250" s="392">
        <v>50</v>
      </c>
      <c r="C250" s="405" t="s">
        <v>17</v>
      </c>
      <c r="D250" s="398">
        <f>Q54</f>
        <v>18785</v>
      </c>
      <c r="E250" s="88" t="str">
        <f>'高額レセ疾病傾向(患者一人当たり医療費順)'!$C$7</f>
        <v>0506</v>
      </c>
      <c r="F250" s="221" t="str">
        <f>'高額レセ疾病傾向(患者一人当たり医療費順)'!$D$7</f>
        <v>知的障害＜精神遅滞＞</v>
      </c>
      <c r="G250" s="221" t="s">
        <v>521</v>
      </c>
      <c r="H250" s="137" t="s">
        <v>521</v>
      </c>
      <c r="I250" s="138" t="s">
        <v>521</v>
      </c>
      <c r="J250" s="139" t="s">
        <v>521</v>
      </c>
      <c r="K250" s="71" t="str">
        <f t="shared" si="9"/>
        <v>-</v>
      </c>
      <c r="L250" s="175" t="str">
        <f t="shared" si="10"/>
        <v>-</v>
      </c>
      <c r="M250" s="182" t="str">
        <f>IFERROR(H250/$Q$54,"-")</f>
        <v>-</v>
      </c>
    </row>
    <row r="251" spans="2:13" ht="28.9" customHeight="1">
      <c r="B251" s="393"/>
      <c r="C251" s="386"/>
      <c r="D251" s="403"/>
      <c r="E251" s="80" t="str">
        <f>'高額レセ疾病傾向(患者一人当たり医療費順)'!$C$8</f>
        <v>0209</v>
      </c>
      <c r="F251" s="222" t="str">
        <f>'高額レセ疾病傾向(患者一人当たり医療費順)'!$D$8</f>
        <v>白血病</v>
      </c>
      <c r="G251" s="222" t="s">
        <v>597</v>
      </c>
      <c r="H251" s="81">
        <v>8</v>
      </c>
      <c r="I251" s="82">
        <v>39915380</v>
      </c>
      <c r="J251" s="83">
        <v>10834610</v>
      </c>
      <c r="K251" s="72">
        <f t="shared" si="9"/>
        <v>50749990</v>
      </c>
      <c r="L251" s="178">
        <f t="shared" si="10"/>
        <v>6343748.75</v>
      </c>
      <c r="M251" s="185">
        <f>IFERROR(H251/$Q$54,"-")</f>
        <v>4.2587170614852277E-4</v>
      </c>
    </row>
    <row r="252" spans="2:13" ht="28.9" customHeight="1">
      <c r="B252" s="393"/>
      <c r="C252" s="386"/>
      <c r="D252" s="403"/>
      <c r="E252" s="80" t="str">
        <f>'高額レセ疾病傾向(患者一人当たり医療費順)'!$C$9</f>
        <v>0802</v>
      </c>
      <c r="F252" s="222" t="str">
        <f>'高額レセ疾病傾向(患者一人当たり医療費順)'!$D$9</f>
        <v>その他の外耳疾患</v>
      </c>
      <c r="G252" s="222" t="s">
        <v>521</v>
      </c>
      <c r="H252" s="81" t="s">
        <v>521</v>
      </c>
      <c r="I252" s="82" t="s">
        <v>521</v>
      </c>
      <c r="J252" s="83" t="s">
        <v>521</v>
      </c>
      <c r="K252" s="72" t="str">
        <f t="shared" si="9"/>
        <v>-</v>
      </c>
      <c r="L252" s="176" t="str">
        <f t="shared" si="10"/>
        <v>-</v>
      </c>
      <c r="M252" s="183" t="str">
        <f>IFERROR(H252/$Q$54,"-")</f>
        <v>-</v>
      </c>
    </row>
    <row r="253" spans="2:13" ht="28.9" customHeight="1">
      <c r="B253" s="393"/>
      <c r="C253" s="386"/>
      <c r="D253" s="403"/>
      <c r="E253" s="80" t="str">
        <f>'高額レセ疾病傾向(患者一人当たり医療費順)'!$C$10</f>
        <v>0904</v>
      </c>
      <c r="F253" s="222" t="str">
        <f>'高額レセ疾病傾向(患者一人当たり医療費順)'!$D$10</f>
        <v>くも膜下出血</v>
      </c>
      <c r="G253" s="222" t="s">
        <v>607</v>
      </c>
      <c r="H253" s="81">
        <v>3</v>
      </c>
      <c r="I253" s="82">
        <v>29687960</v>
      </c>
      <c r="J253" s="83">
        <v>41470</v>
      </c>
      <c r="K253" s="72">
        <f t="shared" si="9"/>
        <v>29729430</v>
      </c>
      <c r="L253" s="176">
        <f t="shared" si="10"/>
        <v>9909810</v>
      </c>
      <c r="M253" s="183">
        <f>IFERROR(H253/$Q$54,"-")</f>
        <v>1.5970188980569602E-4</v>
      </c>
    </row>
    <row r="254" spans="2:13" ht="28.9" customHeight="1" thickBot="1">
      <c r="B254" s="394"/>
      <c r="C254" s="388"/>
      <c r="D254" s="410"/>
      <c r="E254" s="84" t="str">
        <f>'高額レセ疾病傾向(患者一人当たり医療費順)'!$C$11</f>
        <v>1402</v>
      </c>
      <c r="F254" s="223" t="str">
        <f>'高額レセ疾病傾向(患者一人当たり医療費順)'!$D$11</f>
        <v>腎不全</v>
      </c>
      <c r="G254" s="223" t="s">
        <v>529</v>
      </c>
      <c r="H254" s="85">
        <v>90</v>
      </c>
      <c r="I254" s="86">
        <v>275149080</v>
      </c>
      <c r="J254" s="87">
        <v>278053780</v>
      </c>
      <c r="K254" s="73">
        <f t="shared" si="9"/>
        <v>553202860</v>
      </c>
      <c r="L254" s="177">
        <f t="shared" si="10"/>
        <v>6146698.444444444</v>
      </c>
      <c r="M254" s="184">
        <f>IFERROR(H254/$Q$54,"-")</f>
        <v>4.7910566941708806E-3</v>
      </c>
    </row>
    <row r="255" spans="2:13" ht="28.9" customHeight="1">
      <c r="B255" s="392">
        <v>51</v>
      </c>
      <c r="C255" s="405" t="s">
        <v>49</v>
      </c>
      <c r="D255" s="398">
        <f>Q55</f>
        <v>25056</v>
      </c>
      <c r="E255" s="88" t="str">
        <f>'高額レセ疾病傾向(患者一人当たり医療費順)'!$C$7</f>
        <v>0506</v>
      </c>
      <c r="F255" s="221" t="str">
        <f>'高額レセ疾病傾向(患者一人当たり医療費順)'!$D$7</f>
        <v>知的障害＜精神遅滞＞</v>
      </c>
      <c r="G255" s="221" t="s">
        <v>521</v>
      </c>
      <c r="H255" s="137" t="s">
        <v>521</v>
      </c>
      <c r="I255" s="138" t="s">
        <v>521</v>
      </c>
      <c r="J255" s="139" t="s">
        <v>521</v>
      </c>
      <c r="K255" s="71" t="str">
        <f t="shared" si="9"/>
        <v>-</v>
      </c>
      <c r="L255" s="175" t="str">
        <f t="shared" si="10"/>
        <v>-</v>
      </c>
      <c r="M255" s="182" t="str">
        <f>IFERROR(H255/$Q$55,"-")</f>
        <v>-</v>
      </c>
    </row>
    <row r="256" spans="2:13" ht="28.9" customHeight="1">
      <c r="B256" s="393"/>
      <c r="C256" s="386"/>
      <c r="D256" s="403"/>
      <c r="E256" s="80" t="str">
        <f>'高額レセ疾病傾向(患者一人当たり医療費順)'!$C$8</f>
        <v>0209</v>
      </c>
      <c r="F256" s="222" t="str">
        <f>'高額レセ疾病傾向(患者一人当たり医療費順)'!$D$8</f>
        <v>白血病</v>
      </c>
      <c r="G256" s="222" t="s">
        <v>608</v>
      </c>
      <c r="H256" s="81">
        <v>10</v>
      </c>
      <c r="I256" s="82">
        <v>32279950</v>
      </c>
      <c r="J256" s="83">
        <v>56544870</v>
      </c>
      <c r="K256" s="72">
        <f t="shared" si="9"/>
        <v>88824820</v>
      </c>
      <c r="L256" s="176">
        <f t="shared" si="10"/>
        <v>8882482</v>
      </c>
      <c r="M256" s="183">
        <f>IFERROR(H256/$Q$55,"-")</f>
        <v>3.9910600255427844E-4</v>
      </c>
    </row>
    <row r="257" spans="2:13" ht="28.9" customHeight="1">
      <c r="B257" s="393"/>
      <c r="C257" s="386"/>
      <c r="D257" s="403"/>
      <c r="E257" s="80" t="str">
        <f>'高額レセ疾病傾向(患者一人当たり医療費順)'!$C$9</f>
        <v>0802</v>
      </c>
      <c r="F257" s="222" t="str">
        <f>'高額レセ疾病傾向(患者一人当たり医療費順)'!$D$9</f>
        <v>その他の外耳疾患</v>
      </c>
      <c r="G257" s="222" t="s">
        <v>521</v>
      </c>
      <c r="H257" s="81" t="s">
        <v>521</v>
      </c>
      <c r="I257" s="82" t="s">
        <v>521</v>
      </c>
      <c r="J257" s="83" t="s">
        <v>521</v>
      </c>
      <c r="K257" s="72" t="str">
        <f t="shared" si="9"/>
        <v>-</v>
      </c>
      <c r="L257" s="176" t="str">
        <f t="shared" si="10"/>
        <v>-</v>
      </c>
      <c r="M257" s="183" t="str">
        <f>IFERROR(H257/$Q$55,"-")</f>
        <v>-</v>
      </c>
    </row>
    <row r="258" spans="2:13" ht="42" customHeight="1">
      <c r="B258" s="393"/>
      <c r="C258" s="386"/>
      <c r="D258" s="403"/>
      <c r="E258" s="80" t="str">
        <f>'高額レセ疾病傾向(患者一人当たり医療費順)'!$C$10</f>
        <v>0904</v>
      </c>
      <c r="F258" s="222" t="str">
        <f>'高額レセ疾病傾向(患者一人当たり医療費順)'!$D$10</f>
        <v>くも膜下出血</v>
      </c>
      <c r="G258" s="222" t="s">
        <v>609</v>
      </c>
      <c r="H258" s="81">
        <v>3</v>
      </c>
      <c r="I258" s="82">
        <v>21894140</v>
      </c>
      <c r="J258" s="83">
        <v>528550</v>
      </c>
      <c r="K258" s="72">
        <f t="shared" si="9"/>
        <v>22422690</v>
      </c>
      <c r="L258" s="176">
        <f t="shared" si="10"/>
        <v>7474230</v>
      </c>
      <c r="M258" s="183">
        <f>IFERROR(H258/$Q$55,"-")</f>
        <v>1.1973180076628352E-4</v>
      </c>
    </row>
    <row r="259" spans="2:13" ht="28.9" customHeight="1" thickBot="1">
      <c r="B259" s="394"/>
      <c r="C259" s="388"/>
      <c r="D259" s="410"/>
      <c r="E259" s="84" t="str">
        <f>'高額レセ疾病傾向(患者一人当たり医療費順)'!$C$11</f>
        <v>1402</v>
      </c>
      <c r="F259" s="223" t="str">
        <f>'高額レセ疾病傾向(患者一人当たり医療費順)'!$D$11</f>
        <v>腎不全</v>
      </c>
      <c r="G259" s="222" t="s">
        <v>529</v>
      </c>
      <c r="H259" s="81">
        <v>121</v>
      </c>
      <c r="I259" s="82">
        <v>442814670</v>
      </c>
      <c r="J259" s="83">
        <v>295741170</v>
      </c>
      <c r="K259" s="72">
        <f t="shared" si="9"/>
        <v>738555840</v>
      </c>
      <c r="L259" s="176">
        <f t="shared" si="10"/>
        <v>6103767.2727272725</v>
      </c>
      <c r="M259" s="183">
        <f>IFERROR(H259/$Q$55,"-")</f>
        <v>4.8291826309067691E-3</v>
      </c>
    </row>
    <row r="260" spans="2:13" ht="29.1" customHeight="1">
      <c r="B260" s="392">
        <v>52</v>
      </c>
      <c r="C260" s="405" t="s">
        <v>5</v>
      </c>
      <c r="D260" s="398">
        <f>Q56</f>
        <v>20478</v>
      </c>
      <c r="E260" s="88" t="str">
        <f>'高額レセ疾病傾向(患者一人当たり医療費順)'!$C$7</f>
        <v>0506</v>
      </c>
      <c r="F260" s="221" t="str">
        <f>'高額レセ疾病傾向(患者一人当たり医療費順)'!$D$7</f>
        <v>知的障害＜精神遅滞＞</v>
      </c>
      <c r="G260" s="221" t="s">
        <v>521</v>
      </c>
      <c r="H260" s="137" t="s">
        <v>521</v>
      </c>
      <c r="I260" s="138" t="s">
        <v>521</v>
      </c>
      <c r="J260" s="139" t="s">
        <v>521</v>
      </c>
      <c r="K260" s="71" t="str">
        <f t="shared" si="9"/>
        <v>-</v>
      </c>
      <c r="L260" s="175" t="str">
        <f t="shared" si="10"/>
        <v>-</v>
      </c>
      <c r="M260" s="182" t="str">
        <f>IFERROR(H260/$Q$56,"-")</f>
        <v>-</v>
      </c>
    </row>
    <row r="261" spans="2:13" ht="28.9" customHeight="1">
      <c r="B261" s="393"/>
      <c r="C261" s="386"/>
      <c r="D261" s="403"/>
      <c r="E261" s="80" t="str">
        <f>'高額レセ疾病傾向(患者一人当たり医療費順)'!$C$8</f>
        <v>0209</v>
      </c>
      <c r="F261" s="222" t="str">
        <f>'高額レセ疾病傾向(患者一人当たり医療費順)'!$D$8</f>
        <v>白血病</v>
      </c>
      <c r="G261" s="222" t="s">
        <v>536</v>
      </c>
      <c r="H261" s="81">
        <v>11</v>
      </c>
      <c r="I261" s="82">
        <v>41341000</v>
      </c>
      <c r="J261" s="83">
        <v>20033570</v>
      </c>
      <c r="K261" s="72">
        <f t="shared" si="9"/>
        <v>61374570</v>
      </c>
      <c r="L261" s="176">
        <f t="shared" si="10"/>
        <v>5579506.3636363633</v>
      </c>
      <c r="M261" s="183">
        <f>IFERROR(H261/$Q$56,"-")</f>
        <v>5.3716183221017672E-4</v>
      </c>
    </row>
    <row r="262" spans="2:13" ht="28.9" customHeight="1">
      <c r="B262" s="393"/>
      <c r="C262" s="386"/>
      <c r="D262" s="403"/>
      <c r="E262" s="80" t="str">
        <f>'高額レセ疾病傾向(患者一人当たり医療費順)'!$C$9</f>
        <v>0802</v>
      </c>
      <c r="F262" s="222" t="str">
        <f>'高額レセ疾病傾向(患者一人当たり医療費順)'!$D$9</f>
        <v>その他の外耳疾患</v>
      </c>
      <c r="G262" s="222" t="s">
        <v>521</v>
      </c>
      <c r="H262" s="81" t="s">
        <v>521</v>
      </c>
      <c r="I262" s="82" t="s">
        <v>521</v>
      </c>
      <c r="J262" s="83" t="s">
        <v>521</v>
      </c>
      <c r="K262" s="72" t="str">
        <f t="shared" ref="K262:K325" si="11">IF(SUM(I262:J262)=0,"-",SUM(I262:J262))</f>
        <v>-</v>
      </c>
      <c r="L262" s="176" t="str">
        <f t="shared" si="10"/>
        <v>-</v>
      </c>
      <c r="M262" s="183" t="str">
        <f>IFERROR(H262/$Q$56,"-")</f>
        <v>-</v>
      </c>
    </row>
    <row r="263" spans="2:13" ht="28.9" customHeight="1">
      <c r="B263" s="393"/>
      <c r="C263" s="386"/>
      <c r="D263" s="403"/>
      <c r="E263" s="80" t="str">
        <f>'高額レセ疾病傾向(患者一人当たり医療費順)'!$C$10</f>
        <v>0904</v>
      </c>
      <c r="F263" s="222" t="str">
        <f>'高額レセ疾病傾向(患者一人当たり医療費順)'!$D$10</f>
        <v>くも膜下出血</v>
      </c>
      <c r="G263" s="222" t="s">
        <v>523</v>
      </c>
      <c r="H263" s="81">
        <v>5</v>
      </c>
      <c r="I263" s="82">
        <v>50132520</v>
      </c>
      <c r="J263" s="83">
        <v>1219780</v>
      </c>
      <c r="K263" s="72">
        <f t="shared" si="11"/>
        <v>51352300</v>
      </c>
      <c r="L263" s="176">
        <f t="shared" si="10"/>
        <v>10270460</v>
      </c>
      <c r="M263" s="183">
        <f>IFERROR(H263/$Q$56,"-")</f>
        <v>2.4416446918644398E-4</v>
      </c>
    </row>
    <row r="264" spans="2:13" ht="28.9" customHeight="1" thickBot="1">
      <c r="B264" s="394"/>
      <c r="C264" s="388"/>
      <c r="D264" s="410"/>
      <c r="E264" s="84" t="str">
        <f>'高額レセ疾病傾向(患者一人当たり医療費順)'!$C$11</f>
        <v>1402</v>
      </c>
      <c r="F264" s="223" t="str">
        <f>'高額レセ疾病傾向(患者一人当たり医療費順)'!$D$11</f>
        <v>腎不全</v>
      </c>
      <c r="G264" s="222" t="s">
        <v>529</v>
      </c>
      <c r="H264" s="81">
        <v>68</v>
      </c>
      <c r="I264" s="82">
        <v>183298750</v>
      </c>
      <c r="J264" s="83">
        <v>211106330</v>
      </c>
      <c r="K264" s="72">
        <f t="shared" si="11"/>
        <v>394405080</v>
      </c>
      <c r="L264" s="176">
        <f t="shared" si="10"/>
        <v>5800074.7058823528</v>
      </c>
      <c r="M264" s="183">
        <f>IFERROR(H264/$Q$56,"-")</f>
        <v>3.3206367809356383E-3</v>
      </c>
    </row>
    <row r="265" spans="2:13" ht="28.9" customHeight="1">
      <c r="B265" s="392">
        <v>53</v>
      </c>
      <c r="C265" s="405" t="s">
        <v>23</v>
      </c>
      <c r="D265" s="398">
        <f>Q57</f>
        <v>11403</v>
      </c>
      <c r="E265" s="88" t="str">
        <f>'高額レセ疾病傾向(患者一人当たり医療費順)'!$C$7</f>
        <v>0506</v>
      </c>
      <c r="F265" s="221" t="str">
        <f>'高額レセ疾病傾向(患者一人当たり医療費順)'!$D$7</f>
        <v>知的障害＜精神遅滞＞</v>
      </c>
      <c r="G265" s="221" t="s">
        <v>521</v>
      </c>
      <c r="H265" s="137" t="s">
        <v>521</v>
      </c>
      <c r="I265" s="138" t="s">
        <v>521</v>
      </c>
      <c r="J265" s="139" t="s">
        <v>521</v>
      </c>
      <c r="K265" s="71" t="str">
        <f t="shared" si="11"/>
        <v>-</v>
      </c>
      <c r="L265" s="175" t="str">
        <f t="shared" si="10"/>
        <v>-</v>
      </c>
      <c r="M265" s="182" t="str">
        <f>IFERROR(H265/$Q$57,"-")</f>
        <v>-</v>
      </c>
    </row>
    <row r="266" spans="2:13" ht="28.9" customHeight="1">
      <c r="B266" s="393"/>
      <c r="C266" s="386"/>
      <c r="D266" s="403"/>
      <c r="E266" s="80" t="str">
        <f>'高額レセ疾病傾向(患者一人当たり医療費順)'!$C$8</f>
        <v>0209</v>
      </c>
      <c r="F266" s="222" t="str">
        <f>'高額レセ疾病傾向(患者一人当たり医療費順)'!$D$8</f>
        <v>白血病</v>
      </c>
      <c r="G266" s="222" t="s">
        <v>530</v>
      </c>
      <c r="H266" s="81">
        <v>8</v>
      </c>
      <c r="I266" s="82">
        <v>68818950</v>
      </c>
      <c r="J266" s="83">
        <v>12937250</v>
      </c>
      <c r="K266" s="72">
        <f t="shared" si="11"/>
        <v>81756200</v>
      </c>
      <c r="L266" s="176">
        <f t="shared" ref="L266:L329" si="12">IFERROR(K266/H266,"-")</f>
        <v>10219525</v>
      </c>
      <c r="M266" s="183">
        <f>IFERROR(H266/$Q$57,"-")</f>
        <v>7.0156976234324298E-4</v>
      </c>
    </row>
    <row r="267" spans="2:13" ht="28.9" customHeight="1">
      <c r="B267" s="393"/>
      <c r="C267" s="386"/>
      <c r="D267" s="403"/>
      <c r="E267" s="80" t="str">
        <f>'高額レセ疾病傾向(患者一人当たり医療費順)'!$C$9</f>
        <v>0802</v>
      </c>
      <c r="F267" s="222" t="str">
        <f>'高額レセ疾病傾向(患者一人当たり医療費順)'!$D$9</f>
        <v>その他の外耳疾患</v>
      </c>
      <c r="G267" s="222" t="s">
        <v>521</v>
      </c>
      <c r="H267" s="81" t="s">
        <v>521</v>
      </c>
      <c r="I267" s="82" t="s">
        <v>521</v>
      </c>
      <c r="J267" s="83" t="s">
        <v>521</v>
      </c>
      <c r="K267" s="72" t="str">
        <f t="shared" si="11"/>
        <v>-</v>
      </c>
      <c r="L267" s="176" t="str">
        <f t="shared" si="12"/>
        <v>-</v>
      </c>
      <c r="M267" s="183" t="str">
        <f>IFERROR(H267/$Q$57,"-")</f>
        <v>-</v>
      </c>
    </row>
    <row r="268" spans="2:13" ht="28.9" customHeight="1">
      <c r="B268" s="393"/>
      <c r="C268" s="386"/>
      <c r="D268" s="403"/>
      <c r="E268" s="80" t="str">
        <f>'高額レセ疾病傾向(患者一人当たり医療費順)'!$C$10</f>
        <v>0904</v>
      </c>
      <c r="F268" s="222" t="str">
        <f>'高額レセ疾病傾向(患者一人当たり医療費順)'!$D$10</f>
        <v>くも膜下出血</v>
      </c>
      <c r="G268" s="222" t="s">
        <v>610</v>
      </c>
      <c r="H268" s="81">
        <v>1</v>
      </c>
      <c r="I268" s="82">
        <v>9694420</v>
      </c>
      <c r="J268" s="83">
        <v>114540</v>
      </c>
      <c r="K268" s="72">
        <f t="shared" si="11"/>
        <v>9808960</v>
      </c>
      <c r="L268" s="176">
        <f t="shared" si="12"/>
        <v>9808960</v>
      </c>
      <c r="M268" s="183">
        <f>IFERROR(H268/$Q$57,"-")</f>
        <v>8.7696220292905373E-5</v>
      </c>
    </row>
    <row r="269" spans="2:13" ht="28.9" customHeight="1" thickBot="1">
      <c r="B269" s="394"/>
      <c r="C269" s="388"/>
      <c r="D269" s="410"/>
      <c r="E269" s="84" t="str">
        <f>'高額レセ疾病傾向(患者一人当たり医療費順)'!$C$11</f>
        <v>1402</v>
      </c>
      <c r="F269" s="223" t="str">
        <f>'高額レセ疾病傾向(患者一人当たり医療費順)'!$D$11</f>
        <v>腎不全</v>
      </c>
      <c r="G269" s="222" t="s">
        <v>529</v>
      </c>
      <c r="H269" s="81">
        <v>35</v>
      </c>
      <c r="I269" s="82">
        <v>90043190</v>
      </c>
      <c r="J269" s="83">
        <v>110627520</v>
      </c>
      <c r="K269" s="72">
        <f t="shared" si="11"/>
        <v>200670710</v>
      </c>
      <c r="L269" s="176">
        <f t="shared" si="12"/>
        <v>5733448.8571428573</v>
      </c>
      <c r="M269" s="183">
        <f>IFERROR(H269/$Q$57,"-")</f>
        <v>3.0693677102516881E-3</v>
      </c>
    </row>
    <row r="270" spans="2:13" ht="28.9" customHeight="1">
      <c r="B270" s="392">
        <v>54</v>
      </c>
      <c r="C270" s="405" t="s">
        <v>29</v>
      </c>
      <c r="D270" s="398">
        <f>Q58</f>
        <v>19212</v>
      </c>
      <c r="E270" s="88" t="str">
        <f>'高額レセ疾病傾向(患者一人当たり医療費順)'!$C$7</f>
        <v>0506</v>
      </c>
      <c r="F270" s="221" t="str">
        <f>'高額レセ疾病傾向(患者一人当たり医療費順)'!$D$7</f>
        <v>知的障害＜精神遅滞＞</v>
      </c>
      <c r="G270" s="221" t="s">
        <v>521</v>
      </c>
      <c r="H270" s="137" t="s">
        <v>521</v>
      </c>
      <c r="I270" s="138" t="s">
        <v>521</v>
      </c>
      <c r="J270" s="139" t="s">
        <v>521</v>
      </c>
      <c r="K270" s="71" t="str">
        <f t="shared" si="11"/>
        <v>-</v>
      </c>
      <c r="L270" s="175" t="str">
        <f t="shared" si="12"/>
        <v>-</v>
      </c>
      <c r="M270" s="182" t="str">
        <f>IFERROR(H270/$Q$58,"-")</f>
        <v>-</v>
      </c>
    </row>
    <row r="271" spans="2:13" ht="28.9" customHeight="1">
      <c r="B271" s="393"/>
      <c r="C271" s="386"/>
      <c r="D271" s="403"/>
      <c r="E271" s="80" t="str">
        <f>'高額レセ疾病傾向(患者一人当たり医療費順)'!$C$8</f>
        <v>0209</v>
      </c>
      <c r="F271" s="222" t="str">
        <f>'高額レセ疾病傾向(患者一人当たり医療費順)'!$D$8</f>
        <v>白血病</v>
      </c>
      <c r="G271" s="222" t="s">
        <v>577</v>
      </c>
      <c r="H271" s="81">
        <v>19</v>
      </c>
      <c r="I271" s="82">
        <v>49295810</v>
      </c>
      <c r="J271" s="83">
        <v>46169320</v>
      </c>
      <c r="K271" s="72">
        <f t="shared" si="11"/>
        <v>95465130</v>
      </c>
      <c r="L271" s="176">
        <f t="shared" si="12"/>
        <v>5024480.5263157897</v>
      </c>
      <c r="M271" s="183">
        <f>IFERROR(H271/$Q$58,"-")</f>
        <v>9.8896523006454301E-4</v>
      </c>
    </row>
    <row r="272" spans="2:13" ht="28.9" customHeight="1">
      <c r="B272" s="393"/>
      <c r="C272" s="386"/>
      <c r="D272" s="403"/>
      <c r="E272" s="80" t="str">
        <f>'高額レセ疾病傾向(患者一人当たり医療費順)'!$C$9</f>
        <v>0802</v>
      </c>
      <c r="F272" s="222" t="str">
        <f>'高額レセ疾病傾向(患者一人当たり医療費順)'!$D$9</f>
        <v>その他の外耳疾患</v>
      </c>
      <c r="G272" s="222" t="s">
        <v>521</v>
      </c>
      <c r="H272" s="81" t="s">
        <v>521</v>
      </c>
      <c r="I272" s="82" t="s">
        <v>521</v>
      </c>
      <c r="J272" s="83" t="s">
        <v>521</v>
      </c>
      <c r="K272" s="72" t="str">
        <f t="shared" si="11"/>
        <v>-</v>
      </c>
      <c r="L272" s="176" t="str">
        <f t="shared" si="12"/>
        <v>-</v>
      </c>
      <c r="M272" s="183" t="str">
        <f>IFERROR(H272/$Q$58,"-")</f>
        <v>-</v>
      </c>
    </row>
    <row r="273" spans="2:13" ht="42" customHeight="1">
      <c r="B273" s="393"/>
      <c r="C273" s="386"/>
      <c r="D273" s="403"/>
      <c r="E273" s="80" t="str">
        <f>'高額レセ疾病傾向(患者一人当たり医療費順)'!$C$10</f>
        <v>0904</v>
      </c>
      <c r="F273" s="222" t="str">
        <f>'高額レセ疾病傾向(患者一人当たり医療費順)'!$D$10</f>
        <v>くも膜下出血</v>
      </c>
      <c r="G273" s="222" t="s">
        <v>611</v>
      </c>
      <c r="H273" s="81">
        <v>7</v>
      </c>
      <c r="I273" s="82">
        <v>34698720</v>
      </c>
      <c r="J273" s="83">
        <v>1682510</v>
      </c>
      <c r="K273" s="72">
        <f t="shared" si="11"/>
        <v>36381230</v>
      </c>
      <c r="L273" s="176">
        <f t="shared" si="12"/>
        <v>5197318.5714285718</v>
      </c>
      <c r="M273" s="183">
        <f>IFERROR(H273/$Q$58,"-")</f>
        <v>3.6435561107641057E-4</v>
      </c>
    </row>
    <row r="274" spans="2:13" ht="28.9" customHeight="1" thickBot="1">
      <c r="B274" s="394"/>
      <c r="C274" s="388"/>
      <c r="D274" s="410"/>
      <c r="E274" s="84" t="str">
        <f>'高額レセ疾病傾向(患者一人当たり医療費順)'!$C$11</f>
        <v>1402</v>
      </c>
      <c r="F274" s="223" t="str">
        <f>'高額レセ疾病傾向(患者一人当たり医療費順)'!$D$11</f>
        <v>腎不全</v>
      </c>
      <c r="G274" s="223" t="s">
        <v>529</v>
      </c>
      <c r="H274" s="85">
        <v>82</v>
      </c>
      <c r="I274" s="86">
        <v>306907640</v>
      </c>
      <c r="J274" s="87">
        <v>263430300</v>
      </c>
      <c r="K274" s="73">
        <f t="shared" si="11"/>
        <v>570337940</v>
      </c>
      <c r="L274" s="177">
        <f t="shared" si="12"/>
        <v>6955340.7317073168</v>
      </c>
      <c r="M274" s="184">
        <f>IFERROR(H274/$Q$58,"-")</f>
        <v>4.2681657297522378E-3</v>
      </c>
    </row>
    <row r="275" spans="2:13" ht="28.9" customHeight="1">
      <c r="B275" s="392">
        <v>55</v>
      </c>
      <c r="C275" s="405" t="s">
        <v>18</v>
      </c>
      <c r="D275" s="398">
        <f>Q59</f>
        <v>20118</v>
      </c>
      <c r="E275" s="88" t="str">
        <f>'高額レセ疾病傾向(患者一人当たり医療費順)'!$C$7</f>
        <v>0506</v>
      </c>
      <c r="F275" s="221" t="str">
        <f>'高額レセ疾病傾向(患者一人当たり医療費順)'!$D$7</f>
        <v>知的障害＜精神遅滞＞</v>
      </c>
      <c r="G275" s="221" t="s">
        <v>521</v>
      </c>
      <c r="H275" s="137" t="s">
        <v>521</v>
      </c>
      <c r="I275" s="138" t="s">
        <v>521</v>
      </c>
      <c r="J275" s="139" t="s">
        <v>521</v>
      </c>
      <c r="K275" s="71" t="str">
        <f t="shared" si="11"/>
        <v>-</v>
      </c>
      <c r="L275" s="175" t="str">
        <f t="shared" si="12"/>
        <v>-</v>
      </c>
      <c r="M275" s="182" t="str">
        <f>IFERROR(H275/$Q$59,"-")</f>
        <v>-</v>
      </c>
    </row>
    <row r="276" spans="2:13" ht="28.9" customHeight="1">
      <c r="B276" s="393"/>
      <c r="C276" s="386"/>
      <c r="D276" s="403"/>
      <c r="E276" s="80" t="str">
        <f>'高額レセ疾病傾向(患者一人当たり医療費順)'!$C$8</f>
        <v>0209</v>
      </c>
      <c r="F276" s="222" t="str">
        <f>'高額レセ疾病傾向(患者一人当たり医療費順)'!$D$8</f>
        <v>白血病</v>
      </c>
      <c r="G276" s="222" t="s">
        <v>612</v>
      </c>
      <c r="H276" s="81">
        <v>8</v>
      </c>
      <c r="I276" s="82">
        <v>23241880</v>
      </c>
      <c r="J276" s="83">
        <v>20134730</v>
      </c>
      <c r="K276" s="72">
        <f t="shared" si="11"/>
        <v>43376610</v>
      </c>
      <c r="L276" s="176">
        <f t="shared" si="12"/>
        <v>5422076.25</v>
      </c>
      <c r="M276" s="183">
        <f>IFERROR(H276/$Q$59,"-")</f>
        <v>3.9765384233025154E-4</v>
      </c>
    </row>
    <row r="277" spans="2:13" ht="28.9" customHeight="1">
      <c r="B277" s="393"/>
      <c r="C277" s="386"/>
      <c r="D277" s="403"/>
      <c r="E277" s="80" t="str">
        <f>'高額レセ疾病傾向(患者一人当たり医療費順)'!$C$9</f>
        <v>0802</v>
      </c>
      <c r="F277" s="222" t="str">
        <f>'高額レセ疾病傾向(患者一人当たり医療費順)'!$D$9</f>
        <v>その他の外耳疾患</v>
      </c>
      <c r="G277" s="222" t="s">
        <v>521</v>
      </c>
      <c r="H277" s="81" t="s">
        <v>521</v>
      </c>
      <c r="I277" s="82" t="s">
        <v>521</v>
      </c>
      <c r="J277" s="83" t="s">
        <v>521</v>
      </c>
      <c r="K277" s="72" t="str">
        <f t="shared" si="11"/>
        <v>-</v>
      </c>
      <c r="L277" s="176" t="str">
        <f t="shared" si="12"/>
        <v>-</v>
      </c>
      <c r="M277" s="183" t="str">
        <f>IFERROR(H277/$Q$59,"-")</f>
        <v>-</v>
      </c>
    </row>
    <row r="278" spans="2:13" ht="28.9" customHeight="1">
      <c r="B278" s="393"/>
      <c r="C278" s="386"/>
      <c r="D278" s="403"/>
      <c r="E278" s="80" t="str">
        <f>'高額レセ疾病傾向(患者一人当たり医療費順)'!$C$10</f>
        <v>0904</v>
      </c>
      <c r="F278" s="222" t="str">
        <f>'高額レセ疾病傾向(患者一人当たり医療費順)'!$D$10</f>
        <v>くも膜下出血</v>
      </c>
      <c r="G278" s="222" t="s">
        <v>613</v>
      </c>
      <c r="H278" s="81">
        <v>12</v>
      </c>
      <c r="I278" s="82">
        <v>87433310</v>
      </c>
      <c r="J278" s="83">
        <v>799350</v>
      </c>
      <c r="K278" s="72">
        <f t="shared" si="11"/>
        <v>88232660</v>
      </c>
      <c r="L278" s="176">
        <f t="shared" si="12"/>
        <v>7352721.666666667</v>
      </c>
      <c r="M278" s="183">
        <f>IFERROR(H278/$Q$59,"-")</f>
        <v>5.9648076349537731E-4</v>
      </c>
    </row>
    <row r="279" spans="2:13" ht="28.9" customHeight="1" thickBot="1">
      <c r="B279" s="394"/>
      <c r="C279" s="388"/>
      <c r="D279" s="410"/>
      <c r="E279" s="84" t="str">
        <f>'高額レセ疾病傾向(患者一人当たり医療費順)'!$C$11</f>
        <v>1402</v>
      </c>
      <c r="F279" s="223" t="str">
        <f>'高額レセ疾病傾向(患者一人当たり医療費順)'!$D$11</f>
        <v>腎不全</v>
      </c>
      <c r="G279" s="222" t="s">
        <v>527</v>
      </c>
      <c r="H279" s="81">
        <v>127</v>
      </c>
      <c r="I279" s="82">
        <v>296640150</v>
      </c>
      <c r="J279" s="83">
        <v>472243750</v>
      </c>
      <c r="K279" s="72">
        <f t="shared" si="11"/>
        <v>768883900</v>
      </c>
      <c r="L279" s="176">
        <f t="shared" si="12"/>
        <v>6054203.9370078743</v>
      </c>
      <c r="M279" s="183">
        <f>IFERROR(H279/$Q$59,"-")</f>
        <v>6.3127547469927431E-3</v>
      </c>
    </row>
    <row r="280" spans="2:13" ht="28.9" customHeight="1">
      <c r="B280" s="392">
        <v>56</v>
      </c>
      <c r="C280" s="405" t="s">
        <v>11</v>
      </c>
      <c r="D280" s="398">
        <f>Q60</f>
        <v>12664</v>
      </c>
      <c r="E280" s="88" t="str">
        <f>'高額レセ疾病傾向(患者一人当たり医療費順)'!$C$7</f>
        <v>0506</v>
      </c>
      <c r="F280" s="221" t="str">
        <f>'高額レセ疾病傾向(患者一人当たり医療費順)'!$D$7</f>
        <v>知的障害＜精神遅滞＞</v>
      </c>
      <c r="G280" s="221" t="s">
        <v>521</v>
      </c>
      <c r="H280" s="137" t="s">
        <v>521</v>
      </c>
      <c r="I280" s="138" t="s">
        <v>521</v>
      </c>
      <c r="J280" s="139" t="s">
        <v>521</v>
      </c>
      <c r="K280" s="71" t="str">
        <f t="shared" si="11"/>
        <v>-</v>
      </c>
      <c r="L280" s="175" t="str">
        <f t="shared" si="12"/>
        <v>-</v>
      </c>
      <c r="M280" s="182" t="str">
        <f>IFERROR(H280/$Q$60,"-")</f>
        <v>-</v>
      </c>
    </row>
    <row r="281" spans="2:13" ht="28.9" customHeight="1">
      <c r="B281" s="393"/>
      <c r="C281" s="386"/>
      <c r="D281" s="403"/>
      <c r="E281" s="80" t="str">
        <f>'高額レセ疾病傾向(患者一人当たり医療費順)'!$C$8</f>
        <v>0209</v>
      </c>
      <c r="F281" s="222" t="str">
        <f>'高額レセ疾病傾向(患者一人当たり医療費順)'!$D$8</f>
        <v>白血病</v>
      </c>
      <c r="G281" s="222" t="s">
        <v>614</v>
      </c>
      <c r="H281" s="81">
        <v>7</v>
      </c>
      <c r="I281" s="82">
        <v>31166600</v>
      </c>
      <c r="J281" s="83">
        <v>7136740</v>
      </c>
      <c r="K281" s="72">
        <f t="shared" si="11"/>
        <v>38303340</v>
      </c>
      <c r="L281" s="176">
        <f t="shared" si="12"/>
        <v>5471905.7142857146</v>
      </c>
      <c r="M281" s="183">
        <f>IFERROR(H281/$Q$60,"-")</f>
        <v>5.5274794693619712E-4</v>
      </c>
    </row>
    <row r="282" spans="2:13" ht="28.9" customHeight="1">
      <c r="B282" s="393"/>
      <c r="C282" s="386"/>
      <c r="D282" s="403"/>
      <c r="E282" s="80" t="str">
        <f>'高額レセ疾病傾向(患者一人当たり医療費順)'!$C$9</f>
        <v>0802</v>
      </c>
      <c r="F282" s="222" t="str">
        <f>'高額レセ疾病傾向(患者一人当たり医療費順)'!$D$9</f>
        <v>その他の外耳疾患</v>
      </c>
      <c r="G282" s="222" t="s">
        <v>521</v>
      </c>
      <c r="H282" s="81" t="s">
        <v>521</v>
      </c>
      <c r="I282" s="82" t="s">
        <v>521</v>
      </c>
      <c r="J282" s="83" t="s">
        <v>521</v>
      </c>
      <c r="K282" s="72" t="str">
        <f t="shared" si="11"/>
        <v>-</v>
      </c>
      <c r="L282" s="176" t="str">
        <f t="shared" si="12"/>
        <v>-</v>
      </c>
      <c r="M282" s="183" t="str">
        <f>IFERROR(H282/$Q$60,"-")</f>
        <v>-</v>
      </c>
    </row>
    <row r="283" spans="2:13" ht="42" customHeight="1">
      <c r="B283" s="393"/>
      <c r="C283" s="386"/>
      <c r="D283" s="403"/>
      <c r="E283" s="80" t="str">
        <f>'高額レセ疾病傾向(患者一人当たり医療費順)'!$C$10</f>
        <v>0904</v>
      </c>
      <c r="F283" s="222" t="str">
        <f>'高額レセ疾病傾向(患者一人当たり医療費順)'!$D$10</f>
        <v>くも膜下出血</v>
      </c>
      <c r="G283" s="222" t="s">
        <v>615</v>
      </c>
      <c r="H283" s="81">
        <v>6</v>
      </c>
      <c r="I283" s="82">
        <v>33511780</v>
      </c>
      <c r="J283" s="83">
        <v>1782120</v>
      </c>
      <c r="K283" s="72">
        <f t="shared" si="11"/>
        <v>35293900</v>
      </c>
      <c r="L283" s="176">
        <f t="shared" si="12"/>
        <v>5882316.666666667</v>
      </c>
      <c r="M283" s="183">
        <f>IFERROR(H283/$Q$60,"-")</f>
        <v>4.7378395451674036E-4</v>
      </c>
    </row>
    <row r="284" spans="2:13" ht="28.9" customHeight="1" thickBot="1">
      <c r="B284" s="394"/>
      <c r="C284" s="388"/>
      <c r="D284" s="410"/>
      <c r="E284" s="84" t="str">
        <f>'高額レセ疾病傾向(患者一人当たり医療費順)'!$C$11</f>
        <v>1402</v>
      </c>
      <c r="F284" s="223" t="str">
        <f>'高額レセ疾病傾向(患者一人当たり医療費順)'!$D$11</f>
        <v>腎不全</v>
      </c>
      <c r="G284" s="223" t="s">
        <v>527</v>
      </c>
      <c r="H284" s="85">
        <v>56</v>
      </c>
      <c r="I284" s="86">
        <v>123311620</v>
      </c>
      <c r="J284" s="87">
        <v>201224460</v>
      </c>
      <c r="K284" s="73">
        <f t="shared" si="11"/>
        <v>324536080</v>
      </c>
      <c r="L284" s="177">
        <f t="shared" si="12"/>
        <v>5795287.1428571427</v>
      </c>
      <c r="M284" s="184">
        <f>IFERROR(H284/$Q$60,"-")</f>
        <v>4.421983575489577E-3</v>
      </c>
    </row>
    <row r="285" spans="2:13" ht="28.9" customHeight="1">
      <c r="B285" s="392">
        <v>57</v>
      </c>
      <c r="C285" s="405" t="s">
        <v>50</v>
      </c>
      <c r="D285" s="398">
        <f>Q61</f>
        <v>9154</v>
      </c>
      <c r="E285" s="88" t="str">
        <f>'高額レセ疾病傾向(患者一人当たり医療費順)'!$C$7</f>
        <v>0506</v>
      </c>
      <c r="F285" s="221" t="str">
        <f>'高額レセ疾病傾向(患者一人当たり医療費順)'!$D$7</f>
        <v>知的障害＜精神遅滞＞</v>
      </c>
      <c r="G285" s="221" t="s">
        <v>201</v>
      </c>
      <c r="H285" s="137">
        <v>2</v>
      </c>
      <c r="I285" s="138">
        <v>14030310</v>
      </c>
      <c r="J285" s="139">
        <v>0</v>
      </c>
      <c r="K285" s="71">
        <f t="shared" si="11"/>
        <v>14030310</v>
      </c>
      <c r="L285" s="175">
        <f t="shared" si="12"/>
        <v>7015155</v>
      </c>
      <c r="M285" s="182">
        <f>IFERROR(H285/$Q$61,"-")</f>
        <v>2.1848372296263927E-4</v>
      </c>
    </row>
    <row r="286" spans="2:13" ht="28.9" customHeight="1">
      <c r="B286" s="393"/>
      <c r="C286" s="386"/>
      <c r="D286" s="403"/>
      <c r="E286" s="80" t="str">
        <f>'高額レセ疾病傾向(患者一人当たり医療費順)'!$C$8</f>
        <v>0209</v>
      </c>
      <c r="F286" s="222" t="str">
        <f>'高額レセ疾病傾向(患者一人当たり医療費順)'!$D$8</f>
        <v>白血病</v>
      </c>
      <c r="G286" s="222" t="s">
        <v>550</v>
      </c>
      <c r="H286" s="81">
        <v>7</v>
      </c>
      <c r="I286" s="82">
        <v>15679020</v>
      </c>
      <c r="J286" s="83">
        <v>15633260</v>
      </c>
      <c r="K286" s="72">
        <f t="shared" si="11"/>
        <v>31312280</v>
      </c>
      <c r="L286" s="176">
        <f t="shared" si="12"/>
        <v>4473182.8571428573</v>
      </c>
      <c r="M286" s="183">
        <f>IFERROR(H286/$Q$61,"-")</f>
        <v>7.646930303692375E-4</v>
      </c>
    </row>
    <row r="287" spans="2:13" ht="28.9" customHeight="1">
      <c r="B287" s="393"/>
      <c r="C287" s="386"/>
      <c r="D287" s="403"/>
      <c r="E287" s="80" t="str">
        <f>'高額レセ疾病傾向(患者一人当たり医療費順)'!$C$9</f>
        <v>0802</v>
      </c>
      <c r="F287" s="222" t="str">
        <f>'高額レセ疾病傾向(患者一人当たり医療費順)'!$D$9</f>
        <v>その他の外耳疾患</v>
      </c>
      <c r="G287" s="222" t="s">
        <v>521</v>
      </c>
      <c r="H287" s="81" t="s">
        <v>521</v>
      </c>
      <c r="I287" s="82" t="s">
        <v>521</v>
      </c>
      <c r="J287" s="83" t="s">
        <v>521</v>
      </c>
      <c r="K287" s="72" t="str">
        <f t="shared" si="11"/>
        <v>-</v>
      </c>
      <c r="L287" s="176" t="str">
        <f t="shared" si="12"/>
        <v>-</v>
      </c>
      <c r="M287" s="183" t="str">
        <f>IFERROR(H287/$Q$61,"-")</f>
        <v>-</v>
      </c>
    </row>
    <row r="288" spans="2:13" ht="28.9" customHeight="1">
      <c r="B288" s="393"/>
      <c r="C288" s="386"/>
      <c r="D288" s="403"/>
      <c r="E288" s="80" t="str">
        <f>'高額レセ疾病傾向(患者一人当たり医療費順)'!$C$10</f>
        <v>0904</v>
      </c>
      <c r="F288" s="222" t="str">
        <f>'高額レセ疾病傾向(患者一人当たり医療費順)'!$D$10</f>
        <v>くも膜下出血</v>
      </c>
      <c r="G288" s="222" t="s">
        <v>521</v>
      </c>
      <c r="H288" s="81" t="s">
        <v>521</v>
      </c>
      <c r="I288" s="82" t="s">
        <v>521</v>
      </c>
      <c r="J288" s="83" t="s">
        <v>521</v>
      </c>
      <c r="K288" s="72" t="str">
        <f t="shared" si="11"/>
        <v>-</v>
      </c>
      <c r="L288" s="176" t="str">
        <f t="shared" si="12"/>
        <v>-</v>
      </c>
      <c r="M288" s="183" t="str">
        <f>IFERROR(H288/$Q$61,"-")</f>
        <v>-</v>
      </c>
    </row>
    <row r="289" spans="2:13" ht="28.9" customHeight="1" thickBot="1">
      <c r="B289" s="394"/>
      <c r="C289" s="388"/>
      <c r="D289" s="410"/>
      <c r="E289" s="84" t="str">
        <f>'高額レセ疾病傾向(患者一人当たり医療費順)'!$C$11</f>
        <v>1402</v>
      </c>
      <c r="F289" s="223" t="str">
        <f>'高額レセ疾病傾向(患者一人当たり医療費順)'!$D$11</f>
        <v>腎不全</v>
      </c>
      <c r="G289" s="222" t="s">
        <v>529</v>
      </c>
      <c r="H289" s="81">
        <v>50</v>
      </c>
      <c r="I289" s="82">
        <v>139135070</v>
      </c>
      <c r="J289" s="83">
        <v>142663540</v>
      </c>
      <c r="K289" s="72">
        <f t="shared" si="11"/>
        <v>281798610</v>
      </c>
      <c r="L289" s="176">
        <f t="shared" si="12"/>
        <v>5635972.2000000002</v>
      </c>
      <c r="M289" s="183">
        <f>IFERROR(H289/$Q$61,"-")</f>
        <v>5.462093074065982E-3</v>
      </c>
    </row>
    <row r="290" spans="2:13" ht="28.9" customHeight="1">
      <c r="B290" s="392">
        <v>58</v>
      </c>
      <c r="C290" s="405" t="s">
        <v>30</v>
      </c>
      <c r="D290" s="398">
        <f>Q62</f>
        <v>10701</v>
      </c>
      <c r="E290" s="88" t="str">
        <f>'高額レセ疾病傾向(患者一人当たり医療費順)'!$C$7</f>
        <v>0506</v>
      </c>
      <c r="F290" s="221" t="str">
        <f>'高額レセ疾病傾向(患者一人当たり医療費順)'!$D$7</f>
        <v>知的障害＜精神遅滞＞</v>
      </c>
      <c r="G290" s="221" t="s">
        <v>521</v>
      </c>
      <c r="H290" s="137" t="s">
        <v>521</v>
      </c>
      <c r="I290" s="138" t="s">
        <v>521</v>
      </c>
      <c r="J290" s="139" t="s">
        <v>521</v>
      </c>
      <c r="K290" s="71" t="str">
        <f t="shared" si="11"/>
        <v>-</v>
      </c>
      <c r="L290" s="175" t="str">
        <f t="shared" si="12"/>
        <v>-</v>
      </c>
      <c r="M290" s="182" t="str">
        <f>IFERROR(H290/$Q$62,"-")</f>
        <v>-</v>
      </c>
    </row>
    <row r="291" spans="2:13" ht="28.9" customHeight="1">
      <c r="B291" s="393"/>
      <c r="C291" s="386"/>
      <c r="D291" s="403"/>
      <c r="E291" s="80" t="str">
        <f>'高額レセ疾病傾向(患者一人当たり医療費順)'!$C$8</f>
        <v>0209</v>
      </c>
      <c r="F291" s="222" t="str">
        <f>'高額レセ疾病傾向(患者一人当たり医療費順)'!$D$8</f>
        <v>白血病</v>
      </c>
      <c r="G291" s="222" t="s">
        <v>566</v>
      </c>
      <c r="H291" s="81">
        <v>4</v>
      </c>
      <c r="I291" s="82">
        <v>15281820</v>
      </c>
      <c r="J291" s="83">
        <v>17008850</v>
      </c>
      <c r="K291" s="72">
        <f t="shared" si="11"/>
        <v>32290670</v>
      </c>
      <c r="L291" s="176">
        <f t="shared" si="12"/>
        <v>8072667.5</v>
      </c>
      <c r="M291" s="183">
        <f>IFERROR(H291/$Q$62,"-")</f>
        <v>3.7379684141669004E-4</v>
      </c>
    </row>
    <row r="292" spans="2:13" ht="28.9" customHeight="1">
      <c r="B292" s="393"/>
      <c r="C292" s="386"/>
      <c r="D292" s="403"/>
      <c r="E292" s="80" t="str">
        <f>'高額レセ疾病傾向(患者一人当たり医療費順)'!$C$9</f>
        <v>0802</v>
      </c>
      <c r="F292" s="222" t="str">
        <f>'高額レセ疾病傾向(患者一人当たり医療費順)'!$D$9</f>
        <v>その他の外耳疾患</v>
      </c>
      <c r="G292" s="222" t="s">
        <v>521</v>
      </c>
      <c r="H292" s="81" t="s">
        <v>521</v>
      </c>
      <c r="I292" s="82" t="s">
        <v>521</v>
      </c>
      <c r="J292" s="83" t="s">
        <v>521</v>
      </c>
      <c r="K292" s="72" t="str">
        <f t="shared" si="11"/>
        <v>-</v>
      </c>
      <c r="L292" s="176" t="str">
        <f t="shared" si="12"/>
        <v>-</v>
      </c>
      <c r="M292" s="183" t="str">
        <f>IFERROR(H292/$Q$62,"-")</f>
        <v>-</v>
      </c>
    </row>
    <row r="293" spans="2:13" ht="28.9" customHeight="1">
      <c r="B293" s="393"/>
      <c r="C293" s="386"/>
      <c r="D293" s="403"/>
      <c r="E293" s="80" t="str">
        <f>'高額レセ疾病傾向(患者一人当たり医療費順)'!$C$10</f>
        <v>0904</v>
      </c>
      <c r="F293" s="222" t="str">
        <f>'高額レセ疾病傾向(患者一人当たり医療費順)'!$D$10</f>
        <v>くも膜下出血</v>
      </c>
      <c r="G293" s="222" t="s">
        <v>521</v>
      </c>
      <c r="H293" s="81" t="s">
        <v>521</v>
      </c>
      <c r="I293" s="82" t="s">
        <v>521</v>
      </c>
      <c r="J293" s="83" t="s">
        <v>521</v>
      </c>
      <c r="K293" s="72" t="str">
        <f t="shared" si="11"/>
        <v>-</v>
      </c>
      <c r="L293" s="176" t="str">
        <f t="shared" si="12"/>
        <v>-</v>
      </c>
      <c r="M293" s="183" t="str">
        <f>IFERROR(H293/$Q$62,"-")</f>
        <v>-</v>
      </c>
    </row>
    <row r="294" spans="2:13" ht="28.9" customHeight="1" thickBot="1">
      <c r="B294" s="394"/>
      <c r="C294" s="388"/>
      <c r="D294" s="410"/>
      <c r="E294" s="84" t="str">
        <f>'高額レセ疾病傾向(患者一人当たり医療費順)'!$C$11</f>
        <v>1402</v>
      </c>
      <c r="F294" s="223" t="str">
        <f>'高額レセ疾病傾向(患者一人当たり医療費順)'!$D$11</f>
        <v>腎不全</v>
      </c>
      <c r="G294" s="222" t="s">
        <v>529</v>
      </c>
      <c r="H294" s="81">
        <v>48</v>
      </c>
      <c r="I294" s="82">
        <v>163926220</v>
      </c>
      <c r="J294" s="83">
        <v>128658510</v>
      </c>
      <c r="K294" s="72">
        <f t="shared" si="11"/>
        <v>292584730</v>
      </c>
      <c r="L294" s="176">
        <f t="shared" si="12"/>
        <v>6095515.208333333</v>
      </c>
      <c r="M294" s="183">
        <f>IFERROR(H294/$Q$62,"-")</f>
        <v>4.4855620970002804E-3</v>
      </c>
    </row>
    <row r="295" spans="2:13" ht="28.9" customHeight="1">
      <c r="B295" s="392">
        <v>59</v>
      </c>
      <c r="C295" s="405" t="s">
        <v>24</v>
      </c>
      <c r="D295" s="398">
        <f>Q63</f>
        <v>76479</v>
      </c>
      <c r="E295" s="88" t="str">
        <f>'高額レセ疾病傾向(患者一人当たり医療費順)'!$C$7</f>
        <v>0506</v>
      </c>
      <c r="F295" s="221" t="str">
        <f>'高額レセ疾病傾向(患者一人当たり医療費順)'!$D$7</f>
        <v>知的障害＜精神遅滞＞</v>
      </c>
      <c r="G295" s="221" t="s">
        <v>521</v>
      </c>
      <c r="H295" s="137" t="s">
        <v>521</v>
      </c>
      <c r="I295" s="138" t="s">
        <v>521</v>
      </c>
      <c r="J295" s="139" t="s">
        <v>521</v>
      </c>
      <c r="K295" s="71" t="str">
        <f t="shared" si="11"/>
        <v>-</v>
      </c>
      <c r="L295" s="175" t="str">
        <f t="shared" si="12"/>
        <v>-</v>
      </c>
      <c r="M295" s="182" t="str">
        <f>IFERROR(H295/$Q$63,"-")</f>
        <v>-</v>
      </c>
    </row>
    <row r="296" spans="2:13" ht="28.9" customHeight="1">
      <c r="B296" s="393"/>
      <c r="C296" s="386"/>
      <c r="D296" s="403"/>
      <c r="E296" s="80" t="str">
        <f>'高額レセ疾病傾向(患者一人当たり医療費順)'!$C$8</f>
        <v>0209</v>
      </c>
      <c r="F296" s="222" t="str">
        <f>'高額レセ疾病傾向(患者一人当たり医療費順)'!$D$8</f>
        <v>白血病</v>
      </c>
      <c r="G296" s="222" t="s">
        <v>522</v>
      </c>
      <c r="H296" s="81">
        <v>25</v>
      </c>
      <c r="I296" s="82">
        <v>73404610</v>
      </c>
      <c r="J296" s="83">
        <v>48832850</v>
      </c>
      <c r="K296" s="72">
        <f t="shared" si="11"/>
        <v>122237460</v>
      </c>
      <c r="L296" s="176">
        <f t="shared" si="12"/>
        <v>4889498.4000000004</v>
      </c>
      <c r="M296" s="183">
        <f>IFERROR(H296/$Q$63,"-")</f>
        <v>3.2688711933994953E-4</v>
      </c>
    </row>
    <row r="297" spans="2:13" ht="28.9" customHeight="1">
      <c r="B297" s="393"/>
      <c r="C297" s="386"/>
      <c r="D297" s="403"/>
      <c r="E297" s="80" t="str">
        <f>'高額レセ疾病傾向(患者一人当たり医療費順)'!$C$9</f>
        <v>0802</v>
      </c>
      <c r="F297" s="222" t="str">
        <f>'高額レセ疾病傾向(患者一人当たり医療費順)'!$D$9</f>
        <v>その他の外耳疾患</v>
      </c>
      <c r="G297" s="222" t="s">
        <v>521</v>
      </c>
      <c r="H297" s="81" t="s">
        <v>521</v>
      </c>
      <c r="I297" s="82" t="s">
        <v>521</v>
      </c>
      <c r="J297" s="83" t="s">
        <v>521</v>
      </c>
      <c r="K297" s="72" t="str">
        <f t="shared" si="11"/>
        <v>-</v>
      </c>
      <c r="L297" s="176" t="str">
        <f t="shared" si="12"/>
        <v>-</v>
      </c>
      <c r="M297" s="183" t="str">
        <f>IFERROR(H297/$Q$63,"-")</f>
        <v>-</v>
      </c>
    </row>
    <row r="298" spans="2:13" ht="28.9" customHeight="1">
      <c r="B298" s="393"/>
      <c r="C298" s="386"/>
      <c r="D298" s="403"/>
      <c r="E298" s="80" t="str">
        <f>'高額レセ疾病傾向(患者一人当たり医療費順)'!$C$10</f>
        <v>0904</v>
      </c>
      <c r="F298" s="222" t="str">
        <f>'高額レセ疾病傾向(患者一人当たり医療費順)'!$D$10</f>
        <v>くも膜下出血</v>
      </c>
      <c r="G298" s="222" t="s">
        <v>542</v>
      </c>
      <c r="H298" s="81">
        <v>23</v>
      </c>
      <c r="I298" s="82">
        <v>117656440</v>
      </c>
      <c r="J298" s="83">
        <v>2797240</v>
      </c>
      <c r="K298" s="72">
        <f t="shared" si="11"/>
        <v>120453680</v>
      </c>
      <c r="L298" s="176">
        <f t="shared" si="12"/>
        <v>5237116.5217391308</v>
      </c>
      <c r="M298" s="183">
        <f>IFERROR(H298/$Q$63,"-")</f>
        <v>3.0073614979275357E-4</v>
      </c>
    </row>
    <row r="299" spans="2:13" ht="28.9" customHeight="1" thickBot="1">
      <c r="B299" s="394"/>
      <c r="C299" s="388"/>
      <c r="D299" s="410"/>
      <c r="E299" s="84" t="str">
        <f>'高額レセ疾病傾向(患者一人当たり医療費順)'!$C$11</f>
        <v>1402</v>
      </c>
      <c r="F299" s="223" t="str">
        <f>'高額レセ疾病傾向(患者一人当たり医療費順)'!$D$11</f>
        <v>腎不全</v>
      </c>
      <c r="G299" s="222" t="s">
        <v>527</v>
      </c>
      <c r="H299" s="81">
        <v>390</v>
      </c>
      <c r="I299" s="82">
        <v>1175917990</v>
      </c>
      <c r="J299" s="83">
        <v>1083206520</v>
      </c>
      <c r="K299" s="72">
        <f t="shared" si="11"/>
        <v>2259124510</v>
      </c>
      <c r="L299" s="176">
        <f t="shared" si="12"/>
        <v>5792626.948717949</v>
      </c>
      <c r="M299" s="183">
        <f>IFERROR(H299/$Q$63,"-")</f>
        <v>5.0994390617032127E-3</v>
      </c>
    </row>
    <row r="300" spans="2:13" ht="29.1" customHeight="1">
      <c r="B300" s="392">
        <v>60</v>
      </c>
      <c r="C300" s="405" t="s">
        <v>51</v>
      </c>
      <c r="D300" s="398">
        <f>Q64</f>
        <v>9993</v>
      </c>
      <c r="E300" s="88" t="str">
        <f>'高額レセ疾病傾向(患者一人当たり医療費順)'!$C$7</f>
        <v>0506</v>
      </c>
      <c r="F300" s="221" t="str">
        <f>'高額レセ疾病傾向(患者一人当たり医療費順)'!$D$7</f>
        <v>知的障害＜精神遅滞＞</v>
      </c>
      <c r="G300" s="221" t="s">
        <v>521</v>
      </c>
      <c r="H300" s="137" t="s">
        <v>521</v>
      </c>
      <c r="I300" s="138" t="s">
        <v>521</v>
      </c>
      <c r="J300" s="139" t="s">
        <v>521</v>
      </c>
      <c r="K300" s="71" t="str">
        <f t="shared" si="11"/>
        <v>-</v>
      </c>
      <c r="L300" s="175" t="str">
        <f t="shared" si="12"/>
        <v>-</v>
      </c>
      <c r="M300" s="182" t="str">
        <f>IFERROR(H300/$Q$64,"-")</f>
        <v>-</v>
      </c>
    </row>
    <row r="301" spans="2:13" ht="28.9" customHeight="1">
      <c r="B301" s="393"/>
      <c r="C301" s="386"/>
      <c r="D301" s="403"/>
      <c r="E301" s="80" t="str">
        <f>'高額レセ疾病傾向(患者一人当たり医療費順)'!$C$8</f>
        <v>0209</v>
      </c>
      <c r="F301" s="222" t="str">
        <f>'高額レセ疾病傾向(患者一人当たり医療費順)'!$D$8</f>
        <v>白血病</v>
      </c>
      <c r="G301" s="222" t="s">
        <v>616</v>
      </c>
      <c r="H301" s="81">
        <v>2</v>
      </c>
      <c r="I301" s="82">
        <v>5717360</v>
      </c>
      <c r="J301" s="83">
        <v>9913950</v>
      </c>
      <c r="K301" s="72">
        <f t="shared" si="11"/>
        <v>15631310</v>
      </c>
      <c r="L301" s="176">
        <f t="shared" si="12"/>
        <v>7815655</v>
      </c>
      <c r="M301" s="183">
        <f>IFERROR(H301/$Q$64,"-")</f>
        <v>2.0014009806864806E-4</v>
      </c>
    </row>
    <row r="302" spans="2:13" ht="28.9" customHeight="1">
      <c r="B302" s="393"/>
      <c r="C302" s="386"/>
      <c r="D302" s="403"/>
      <c r="E302" s="80" t="str">
        <f>'高額レセ疾病傾向(患者一人当たり医療費順)'!$C$9</f>
        <v>0802</v>
      </c>
      <c r="F302" s="222" t="str">
        <f>'高額レセ疾病傾向(患者一人当たり医療費順)'!$D$9</f>
        <v>その他の外耳疾患</v>
      </c>
      <c r="G302" s="222" t="s">
        <v>521</v>
      </c>
      <c r="H302" s="81" t="s">
        <v>521</v>
      </c>
      <c r="I302" s="82" t="s">
        <v>521</v>
      </c>
      <c r="J302" s="83" t="s">
        <v>521</v>
      </c>
      <c r="K302" s="72" t="str">
        <f t="shared" si="11"/>
        <v>-</v>
      </c>
      <c r="L302" s="176" t="str">
        <f t="shared" si="12"/>
        <v>-</v>
      </c>
      <c r="M302" s="183" t="str">
        <f>IFERROR(H302/$Q$64,"-")</f>
        <v>-</v>
      </c>
    </row>
    <row r="303" spans="2:13" ht="42" customHeight="1">
      <c r="B303" s="393"/>
      <c r="C303" s="386"/>
      <c r="D303" s="403"/>
      <c r="E303" s="80" t="str">
        <f>'高額レセ疾病傾向(患者一人当たり医療費順)'!$C$10</f>
        <v>0904</v>
      </c>
      <c r="F303" s="222" t="str">
        <f>'高額レセ疾病傾向(患者一人当たり医療費順)'!$D$10</f>
        <v>くも膜下出血</v>
      </c>
      <c r="G303" s="222" t="s">
        <v>617</v>
      </c>
      <c r="H303" s="81">
        <v>6</v>
      </c>
      <c r="I303" s="82">
        <v>46074520</v>
      </c>
      <c r="J303" s="83">
        <v>556440</v>
      </c>
      <c r="K303" s="72">
        <f t="shared" si="11"/>
        <v>46630960</v>
      </c>
      <c r="L303" s="176">
        <f t="shared" si="12"/>
        <v>7771826.666666667</v>
      </c>
      <c r="M303" s="183">
        <f>IFERROR(H303/$Q$64,"-")</f>
        <v>6.0042029420594417E-4</v>
      </c>
    </row>
    <row r="304" spans="2:13" ht="28.9" customHeight="1" thickBot="1">
      <c r="B304" s="394"/>
      <c r="C304" s="388"/>
      <c r="D304" s="410"/>
      <c r="E304" s="84" t="str">
        <f>'高額レセ疾病傾向(患者一人当たり医療費順)'!$C$11</f>
        <v>1402</v>
      </c>
      <c r="F304" s="223" t="str">
        <f>'高額レセ疾病傾向(患者一人当たり医療費順)'!$D$11</f>
        <v>腎不全</v>
      </c>
      <c r="G304" s="223" t="s">
        <v>527</v>
      </c>
      <c r="H304" s="85">
        <v>60</v>
      </c>
      <c r="I304" s="86">
        <v>205774630</v>
      </c>
      <c r="J304" s="87">
        <v>150025590</v>
      </c>
      <c r="K304" s="73">
        <f t="shared" si="11"/>
        <v>355800220</v>
      </c>
      <c r="L304" s="177">
        <f t="shared" si="12"/>
        <v>5930003.666666667</v>
      </c>
      <c r="M304" s="184">
        <f>IFERROR(H304/$Q$64,"-")</f>
        <v>6.0042029420594419E-3</v>
      </c>
    </row>
    <row r="305" spans="2:13" ht="29.1" customHeight="1">
      <c r="B305" s="392">
        <v>61</v>
      </c>
      <c r="C305" s="405" t="s">
        <v>19</v>
      </c>
      <c r="D305" s="398">
        <f>Q65</f>
        <v>8783</v>
      </c>
      <c r="E305" s="88" t="str">
        <f>'高額レセ疾病傾向(患者一人当たり医療費順)'!$C$7</f>
        <v>0506</v>
      </c>
      <c r="F305" s="221" t="str">
        <f>'高額レセ疾病傾向(患者一人当たり医療費順)'!$D$7</f>
        <v>知的障害＜精神遅滞＞</v>
      </c>
      <c r="G305" s="221" t="s">
        <v>521</v>
      </c>
      <c r="H305" s="137" t="s">
        <v>521</v>
      </c>
      <c r="I305" s="138" t="s">
        <v>521</v>
      </c>
      <c r="J305" s="139" t="s">
        <v>521</v>
      </c>
      <c r="K305" s="71" t="str">
        <f t="shared" si="11"/>
        <v>-</v>
      </c>
      <c r="L305" s="175" t="str">
        <f t="shared" si="12"/>
        <v>-</v>
      </c>
      <c r="M305" s="182" t="str">
        <f>IFERROR(H305/$Q$65,"-")</f>
        <v>-</v>
      </c>
    </row>
    <row r="306" spans="2:13" ht="29.1" customHeight="1">
      <c r="B306" s="393"/>
      <c r="C306" s="386"/>
      <c r="D306" s="403"/>
      <c r="E306" s="80" t="str">
        <f>'高額レセ疾病傾向(患者一人当たり医療費順)'!$C$8</f>
        <v>0209</v>
      </c>
      <c r="F306" s="222" t="str">
        <f>'高額レセ疾病傾向(患者一人当たり医療費順)'!$D$8</f>
        <v>白血病</v>
      </c>
      <c r="G306" s="222" t="s">
        <v>618</v>
      </c>
      <c r="H306" s="81">
        <v>5</v>
      </c>
      <c r="I306" s="82">
        <v>16948530</v>
      </c>
      <c r="J306" s="83">
        <v>4417450</v>
      </c>
      <c r="K306" s="72">
        <f t="shared" si="11"/>
        <v>21365980</v>
      </c>
      <c r="L306" s="176">
        <f t="shared" si="12"/>
        <v>4273196</v>
      </c>
      <c r="M306" s="183">
        <f>IFERROR(H306/$Q$65,"-")</f>
        <v>5.6928156666287151E-4</v>
      </c>
    </row>
    <row r="307" spans="2:13" ht="28.9" customHeight="1">
      <c r="B307" s="393"/>
      <c r="C307" s="386"/>
      <c r="D307" s="403"/>
      <c r="E307" s="80" t="str">
        <f>'高額レセ疾病傾向(患者一人当たり医療費順)'!$C$9</f>
        <v>0802</v>
      </c>
      <c r="F307" s="222" t="str">
        <f>'高額レセ疾病傾向(患者一人当たり医療費順)'!$D$9</f>
        <v>その他の外耳疾患</v>
      </c>
      <c r="G307" s="222" t="s">
        <v>521</v>
      </c>
      <c r="H307" s="81" t="s">
        <v>521</v>
      </c>
      <c r="I307" s="82" t="s">
        <v>521</v>
      </c>
      <c r="J307" s="83" t="s">
        <v>521</v>
      </c>
      <c r="K307" s="72" t="str">
        <f t="shared" si="11"/>
        <v>-</v>
      </c>
      <c r="L307" s="176" t="str">
        <f t="shared" si="12"/>
        <v>-</v>
      </c>
      <c r="M307" s="183" t="str">
        <f>IFERROR(H307/$Q$65,"-")</f>
        <v>-</v>
      </c>
    </row>
    <row r="308" spans="2:13" ht="28.9" customHeight="1">
      <c r="B308" s="393"/>
      <c r="C308" s="386"/>
      <c r="D308" s="403"/>
      <c r="E308" s="80" t="str">
        <f>'高額レセ疾病傾向(患者一人当たり医療費順)'!$C$10</f>
        <v>0904</v>
      </c>
      <c r="F308" s="222" t="str">
        <f>'高額レセ疾病傾向(患者一人当たり医療費順)'!$D$10</f>
        <v>くも膜下出血</v>
      </c>
      <c r="G308" s="222" t="s">
        <v>155</v>
      </c>
      <c r="H308" s="81">
        <v>1</v>
      </c>
      <c r="I308" s="82">
        <v>5074320</v>
      </c>
      <c r="J308" s="83">
        <v>0</v>
      </c>
      <c r="K308" s="72">
        <f t="shared" si="11"/>
        <v>5074320</v>
      </c>
      <c r="L308" s="176">
        <f t="shared" si="12"/>
        <v>5074320</v>
      </c>
      <c r="M308" s="183">
        <f>IFERROR(H308/$Q$65,"-")</f>
        <v>1.1385631333257428E-4</v>
      </c>
    </row>
    <row r="309" spans="2:13" ht="28.9" customHeight="1" thickBot="1">
      <c r="B309" s="394"/>
      <c r="C309" s="388"/>
      <c r="D309" s="410"/>
      <c r="E309" s="84" t="str">
        <f>'高額レセ疾病傾向(患者一人当たり医療費順)'!$C$11</f>
        <v>1402</v>
      </c>
      <c r="F309" s="223" t="str">
        <f>'高額レセ疾病傾向(患者一人当たり医療費順)'!$D$11</f>
        <v>腎不全</v>
      </c>
      <c r="G309" s="222" t="s">
        <v>524</v>
      </c>
      <c r="H309" s="81">
        <v>32</v>
      </c>
      <c r="I309" s="82">
        <v>90505720</v>
      </c>
      <c r="J309" s="83">
        <v>114607940</v>
      </c>
      <c r="K309" s="72">
        <f t="shared" si="11"/>
        <v>205113660</v>
      </c>
      <c r="L309" s="176">
        <f t="shared" si="12"/>
        <v>6409801.875</v>
      </c>
      <c r="M309" s="183">
        <f>IFERROR(H309/$Q$65,"-")</f>
        <v>3.6434020266423771E-3</v>
      </c>
    </row>
    <row r="310" spans="2:13" ht="28.9" customHeight="1">
      <c r="B310" s="392">
        <v>62</v>
      </c>
      <c r="C310" s="405" t="s">
        <v>20</v>
      </c>
      <c r="D310" s="398">
        <f>Q66</f>
        <v>12953</v>
      </c>
      <c r="E310" s="88" t="str">
        <f>'高額レセ疾病傾向(患者一人当たり医療費順)'!$C$7</f>
        <v>0506</v>
      </c>
      <c r="F310" s="221" t="str">
        <f>'高額レセ疾病傾向(患者一人当たり医療費順)'!$D$7</f>
        <v>知的障害＜精神遅滞＞</v>
      </c>
      <c r="G310" s="221" t="s">
        <v>521</v>
      </c>
      <c r="H310" s="137" t="s">
        <v>521</v>
      </c>
      <c r="I310" s="138" t="s">
        <v>521</v>
      </c>
      <c r="J310" s="139" t="s">
        <v>521</v>
      </c>
      <c r="K310" s="71" t="str">
        <f t="shared" si="11"/>
        <v>-</v>
      </c>
      <c r="L310" s="175" t="str">
        <f t="shared" si="12"/>
        <v>-</v>
      </c>
      <c r="M310" s="182" t="str">
        <f>IFERROR(H310/$Q$66,"-")</f>
        <v>-</v>
      </c>
    </row>
    <row r="311" spans="2:13" ht="28.9" customHeight="1">
      <c r="B311" s="393"/>
      <c r="C311" s="386"/>
      <c r="D311" s="403"/>
      <c r="E311" s="80" t="str">
        <f>'高額レセ疾病傾向(患者一人当たり医療費順)'!$C$8</f>
        <v>0209</v>
      </c>
      <c r="F311" s="222" t="str">
        <f>'高額レセ疾病傾向(患者一人当たり医療費順)'!$D$8</f>
        <v>白血病</v>
      </c>
      <c r="G311" s="222" t="s">
        <v>552</v>
      </c>
      <c r="H311" s="81">
        <v>7</v>
      </c>
      <c r="I311" s="82">
        <v>11777690</v>
      </c>
      <c r="J311" s="83">
        <v>24482670</v>
      </c>
      <c r="K311" s="72">
        <f t="shared" si="11"/>
        <v>36260360</v>
      </c>
      <c r="L311" s="176">
        <f t="shared" si="12"/>
        <v>5180051.4285714282</v>
      </c>
      <c r="M311" s="183">
        <f>IFERROR(H311/$Q$66,"-")</f>
        <v>5.4041534779587742E-4</v>
      </c>
    </row>
    <row r="312" spans="2:13" ht="28.9" customHeight="1">
      <c r="B312" s="393"/>
      <c r="C312" s="386"/>
      <c r="D312" s="403"/>
      <c r="E312" s="80" t="str">
        <f>'高額レセ疾病傾向(患者一人当たり医療費順)'!$C$9</f>
        <v>0802</v>
      </c>
      <c r="F312" s="222" t="str">
        <f>'高額レセ疾病傾向(患者一人当たり医療費順)'!$D$9</f>
        <v>その他の外耳疾患</v>
      </c>
      <c r="G312" s="222" t="s">
        <v>521</v>
      </c>
      <c r="H312" s="81" t="s">
        <v>521</v>
      </c>
      <c r="I312" s="82" t="s">
        <v>521</v>
      </c>
      <c r="J312" s="83" t="s">
        <v>521</v>
      </c>
      <c r="K312" s="72" t="str">
        <f t="shared" si="11"/>
        <v>-</v>
      </c>
      <c r="L312" s="176" t="str">
        <f t="shared" si="12"/>
        <v>-</v>
      </c>
      <c r="M312" s="183" t="str">
        <f>IFERROR(H312/$Q$66,"-")</f>
        <v>-</v>
      </c>
    </row>
    <row r="313" spans="2:13" ht="29.1" customHeight="1">
      <c r="B313" s="393"/>
      <c r="C313" s="386"/>
      <c r="D313" s="403"/>
      <c r="E313" s="80" t="str">
        <f>'高額レセ疾病傾向(患者一人当たり医療費順)'!$C$10</f>
        <v>0904</v>
      </c>
      <c r="F313" s="222" t="str">
        <f>'高額レセ疾病傾向(患者一人当たり医療費順)'!$D$10</f>
        <v>くも膜下出血</v>
      </c>
      <c r="G313" s="222" t="s">
        <v>619</v>
      </c>
      <c r="H313" s="81">
        <v>8</v>
      </c>
      <c r="I313" s="82">
        <v>50353260</v>
      </c>
      <c r="J313" s="83">
        <v>1206040</v>
      </c>
      <c r="K313" s="72">
        <f t="shared" si="11"/>
        <v>51559300</v>
      </c>
      <c r="L313" s="176">
        <f t="shared" si="12"/>
        <v>6444912.5</v>
      </c>
      <c r="M313" s="183">
        <f>IFERROR(H313/$Q$66,"-")</f>
        <v>6.1761754033814564E-4</v>
      </c>
    </row>
    <row r="314" spans="2:13" ht="28.9" customHeight="1" thickBot="1">
      <c r="B314" s="394"/>
      <c r="C314" s="388"/>
      <c r="D314" s="410"/>
      <c r="E314" s="84" t="str">
        <f>'高額レセ疾病傾向(患者一人当たり医療費順)'!$C$11</f>
        <v>1402</v>
      </c>
      <c r="F314" s="223" t="str">
        <f>'高額レセ疾病傾向(患者一人当たり医療費順)'!$D$11</f>
        <v>腎不全</v>
      </c>
      <c r="G314" s="222" t="s">
        <v>529</v>
      </c>
      <c r="H314" s="81">
        <v>50</v>
      </c>
      <c r="I314" s="82">
        <v>166995660</v>
      </c>
      <c r="J314" s="83">
        <v>145725390</v>
      </c>
      <c r="K314" s="72">
        <f t="shared" si="11"/>
        <v>312721050</v>
      </c>
      <c r="L314" s="176">
        <f t="shared" si="12"/>
        <v>6254421</v>
      </c>
      <c r="M314" s="183">
        <f>IFERROR(H314/$Q$66,"-")</f>
        <v>3.8601096271134098E-3</v>
      </c>
    </row>
    <row r="315" spans="2:13" ht="29.1" customHeight="1">
      <c r="B315" s="392">
        <v>63</v>
      </c>
      <c r="C315" s="405" t="s">
        <v>31</v>
      </c>
      <c r="D315" s="398">
        <f>Q67</f>
        <v>9425</v>
      </c>
      <c r="E315" s="88" t="str">
        <f>'高額レセ疾病傾向(患者一人当たり医療費順)'!$C$7</f>
        <v>0506</v>
      </c>
      <c r="F315" s="221" t="str">
        <f>'高額レセ疾病傾向(患者一人当たり医療費順)'!$D$7</f>
        <v>知的障害＜精神遅滞＞</v>
      </c>
      <c r="G315" s="221" t="s">
        <v>521</v>
      </c>
      <c r="H315" s="137" t="s">
        <v>521</v>
      </c>
      <c r="I315" s="138" t="s">
        <v>521</v>
      </c>
      <c r="J315" s="139" t="s">
        <v>521</v>
      </c>
      <c r="K315" s="71" t="str">
        <f t="shared" si="11"/>
        <v>-</v>
      </c>
      <c r="L315" s="175" t="str">
        <f t="shared" si="12"/>
        <v>-</v>
      </c>
      <c r="M315" s="182" t="str">
        <f>IFERROR(H315/$Q$67,"-")</f>
        <v>-</v>
      </c>
    </row>
    <row r="316" spans="2:13" ht="28.9" customHeight="1">
      <c r="B316" s="393"/>
      <c r="C316" s="386"/>
      <c r="D316" s="403"/>
      <c r="E316" s="80" t="str">
        <f>'高額レセ疾病傾向(患者一人当たり医療費順)'!$C$8</f>
        <v>0209</v>
      </c>
      <c r="F316" s="222" t="str">
        <f>'高額レセ疾病傾向(患者一人当たり医療費順)'!$D$8</f>
        <v>白血病</v>
      </c>
      <c r="G316" s="222" t="s">
        <v>620</v>
      </c>
      <c r="H316" s="81">
        <v>6</v>
      </c>
      <c r="I316" s="82">
        <v>10962540</v>
      </c>
      <c r="J316" s="83">
        <v>10222000</v>
      </c>
      <c r="K316" s="72">
        <f t="shared" si="11"/>
        <v>21184540</v>
      </c>
      <c r="L316" s="176">
        <f t="shared" si="12"/>
        <v>3530756.6666666665</v>
      </c>
      <c r="M316" s="183">
        <f>IFERROR(H316/$Q$67,"-")</f>
        <v>6.36604774535809E-4</v>
      </c>
    </row>
    <row r="317" spans="2:13" ht="28.9" customHeight="1">
      <c r="B317" s="393"/>
      <c r="C317" s="386"/>
      <c r="D317" s="403"/>
      <c r="E317" s="80" t="str">
        <f>'高額レセ疾病傾向(患者一人当たり医療費順)'!$C$9</f>
        <v>0802</v>
      </c>
      <c r="F317" s="222" t="str">
        <f>'高額レセ疾病傾向(患者一人当たり医療費順)'!$D$9</f>
        <v>その他の外耳疾患</v>
      </c>
      <c r="G317" s="222" t="s">
        <v>521</v>
      </c>
      <c r="H317" s="81" t="s">
        <v>521</v>
      </c>
      <c r="I317" s="82" t="s">
        <v>521</v>
      </c>
      <c r="J317" s="83" t="s">
        <v>521</v>
      </c>
      <c r="K317" s="72" t="str">
        <f t="shared" si="11"/>
        <v>-</v>
      </c>
      <c r="L317" s="176" t="str">
        <f t="shared" si="12"/>
        <v>-</v>
      </c>
      <c r="M317" s="183" t="str">
        <f>IFERROR(H317/$Q$67,"-")</f>
        <v>-</v>
      </c>
    </row>
    <row r="318" spans="2:13" ht="42" customHeight="1">
      <c r="B318" s="393"/>
      <c r="C318" s="386"/>
      <c r="D318" s="403"/>
      <c r="E318" s="80" t="str">
        <f>'高額レセ疾病傾向(患者一人当たり医療費順)'!$C$10</f>
        <v>0904</v>
      </c>
      <c r="F318" s="222" t="str">
        <f>'高額レセ疾病傾向(患者一人当たり医療費順)'!$D$10</f>
        <v>くも膜下出血</v>
      </c>
      <c r="G318" s="222" t="s">
        <v>593</v>
      </c>
      <c r="H318" s="81">
        <v>6</v>
      </c>
      <c r="I318" s="82">
        <v>32429240</v>
      </c>
      <c r="J318" s="83">
        <v>715510</v>
      </c>
      <c r="K318" s="72">
        <f t="shared" si="11"/>
        <v>33144750</v>
      </c>
      <c r="L318" s="176">
        <f t="shared" si="12"/>
        <v>5524125</v>
      </c>
      <c r="M318" s="183">
        <f>IFERROR(H318/$Q$67,"-")</f>
        <v>6.36604774535809E-4</v>
      </c>
    </row>
    <row r="319" spans="2:13" ht="28.9" customHeight="1" thickBot="1">
      <c r="B319" s="394"/>
      <c r="C319" s="388"/>
      <c r="D319" s="410"/>
      <c r="E319" s="84" t="str">
        <f>'高額レセ疾病傾向(患者一人当たり医療費順)'!$C$11</f>
        <v>1402</v>
      </c>
      <c r="F319" s="223" t="str">
        <f>'高額レセ疾病傾向(患者一人当たり医療費順)'!$D$11</f>
        <v>腎不全</v>
      </c>
      <c r="G319" s="223" t="s">
        <v>527</v>
      </c>
      <c r="H319" s="85">
        <v>41</v>
      </c>
      <c r="I319" s="86">
        <v>140531390</v>
      </c>
      <c r="J319" s="87">
        <v>114646120</v>
      </c>
      <c r="K319" s="73">
        <f t="shared" si="11"/>
        <v>255177510</v>
      </c>
      <c r="L319" s="177">
        <f t="shared" si="12"/>
        <v>6223841.7073170729</v>
      </c>
      <c r="M319" s="184">
        <f>IFERROR(H319/$Q$67,"-")</f>
        <v>4.3501326259946949E-3</v>
      </c>
    </row>
    <row r="320" spans="2:13" ht="28.9" customHeight="1">
      <c r="B320" s="392">
        <v>64</v>
      </c>
      <c r="C320" s="405" t="s">
        <v>52</v>
      </c>
      <c r="D320" s="398">
        <f>Q68</f>
        <v>9877</v>
      </c>
      <c r="E320" s="88" t="str">
        <f>'高額レセ疾病傾向(患者一人当たり医療費順)'!$C$7</f>
        <v>0506</v>
      </c>
      <c r="F320" s="221" t="str">
        <f>'高額レセ疾病傾向(患者一人当たり医療費順)'!$D$7</f>
        <v>知的障害＜精神遅滞＞</v>
      </c>
      <c r="G320" s="221" t="s">
        <v>521</v>
      </c>
      <c r="H320" s="137" t="s">
        <v>521</v>
      </c>
      <c r="I320" s="138" t="s">
        <v>521</v>
      </c>
      <c r="J320" s="139" t="s">
        <v>521</v>
      </c>
      <c r="K320" s="71" t="str">
        <f t="shared" si="11"/>
        <v>-</v>
      </c>
      <c r="L320" s="175" t="str">
        <f t="shared" si="12"/>
        <v>-</v>
      </c>
      <c r="M320" s="182" t="str">
        <f>IFERROR(H320/$Q$68,"-")</f>
        <v>-</v>
      </c>
    </row>
    <row r="321" spans="2:13" ht="28.9" customHeight="1">
      <c r="B321" s="393"/>
      <c r="C321" s="386"/>
      <c r="D321" s="403"/>
      <c r="E321" s="80" t="str">
        <f>'高額レセ疾病傾向(患者一人当たり医療費順)'!$C$8</f>
        <v>0209</v>
      </c>
      <c r="F321" s="222" t="str">
        <f>'高額レセ疾病傾向(患者一人当たり医療費順)'!$D$8</f>
        <v>白血病</v>
      </c>
      <c r="G321" s="222" t="s">
        <v>621</v>
      </c>
      <c r="H321" s="81">
        <v>7</v>
      </c>
      <c r="I321" s="82">
        <v>38973310</v>
      </c>
      <c r="J321" s="83">
        <v>5005790</v>
      </c>
      <c r="K321" s="72">
        <f t="shared" si="11"/>
        <v>43979100</v>
      </c>
      <c r="L321" s="176">
        <f t="shared" si="12"/>
        <v>6282728.5714285718</v>
      </c>
      <c r="M321" s="183">
        <f>IFERROR(H321/$Q$68,"-")</f>
        <v>7.0871722182849046E-4</v>
      </c>
    </row>
    <row r="322" spans="2:13" ht="28.9" customHeight="1">
      <c r="B322" s="393"/>
      <c r="C322" s="386"/>
      <c r="D322" s="403"/>
      <c r="E322" s="80" t="str">
        <f>'高額レセ疾病傾向(患者一人当たり医療費順)'!$C$9</f>
        <v>0802</v>
      </c>
      <c r="F322" s="222" t="str">
        <f>'高額レセ疾病傾向(患者一人当たり医療費順)'!$D$9</f>
        <v>その他の外耳疾患</v>
      </c>
      <c r="G322" s="222" t="s">
        <v>521</v>
      </c>
      <c r="H322" s="81" t="s">
        <v>521</v>
      </c>
      <c r="I322" s="82" t="s">
        <v>521</v>
      </c>
      <c r="J322" s="83" t="s">
        <v>521</v>
      </c>
      <c r="K322" s="72" t="str">
        <f t="shared" si="11"/>
        <v>-</v>
      </c>
      <c r="L322" s="176" t="str">
        <f t="shared" si="12"/>
        <v>-</v>
      </c>
      <c r="M322" s="183" t="str">
        <f>IFERROR(H322/$Q$68,"-")</f>
        <v>-</v>
      </c>
    </row>
    <row r="323" spans="2:13" ht="28.9" customHeight="1">
      <c r="B323" s="393"/>
      <c r="C323" s="386"/>
      <c r="D323" s="403"/>
      <c r="E323" s="80" t="str">
        <f>'高額レセ疾病傾向(患者一人当たり医療費順)'!$C$10</f>
        <v>0904</v>
      </c>
      <c r="F323" s="222" t="str">
        <f>'高額レセ疾病傾向(患者一人当たり医療費順)'!$D$10</f>
        <v>くも膜下出血</v>
      </c>
      <c r="G323" s="222" t="s">
        <v>622</v>
      </c>
      <c r="H323" s="81">
        <v>2</v>
      </c>
      <c r="I323" s="82">
        <v>2400450</v>
      </c>
      <c r="J323" s="83">
        <v>322960</v>
      </c>
      <c r="K323" s="72">
        <f t="shared" si="11"/>
        <v>2723410</v>
      </c>
      <c r="L323" s="176">
        <f t="shared" si="12"/>
        <v>1361705</v>
      </c>
      <c r="M323" s="183">
        <f>IFERROR(H323/$Q$68,"-")</f>
        <v>2.0249063480814013E-4</v>
      </c>
    </row>
    <row r="324" spans="2:13" ht="29.1" customHeight="1" thickBot="1">
      <c r="B324" s="394"/>
      <c r="C324" s="388"/>
      <c r="D324" s="410"/>
      <c r="E324" s="84" t="str">
        <f>'高額レセ疾病傾向(患者一人当たり医療費順)'!$C$11</f>
        <v>1402</v>
      </c>
      <c r="F324" s="223" t="str">
        <f>'高額レセ疾病傾向(患者一人当たり医療費順)'!$D$11</f>
        <v>腎不全</v>
      </c>
      <c r="G324" s="223" t="s">
        <v>527</v>
      </c>
      <c r="H324" s="85">
        <v>53</v>
      </c>
      <c r="I324" s="86">
        <v>175057020</v>
      </c>
      <c r="J324" s="87">
        <v>137484990</v>
      </c>
      <c r="K324" s="73">
        <f t="shared" si="11"/>
        <v>312542010</v>
      </c>
      <c r="L324" s="177">
        <f t="shared" si="12"/>
        <v>5897019.0566037735</v>
      </c>
      <c r="M324" s="184">
        <f>IFERROR(H324/$Q$68,"-")</f>
        <v>5.3660018224157132E-3</v>
      </c>
    </row>
    <row r="325" spans="2:13" ht="29.1" customHeight="1">
      <c r="B325" s="392">
        <v>65</v>
      </c>
      <c r="C325" s="405" t="s">
        <v>12</v>
      </c>
      <c r="D325" s="398">
        <f>Q69</f>
        <v>4881</v>
      </c>
      <c r="E325" s="88" t="str">
        <f>'高額レセ疾病傾向(患者一人当たり医療費順)'!$C$7</f>
        <v>0506</v>
      </c>
      <c r="F325" s="221" t="str">
        <f>'高額レセ疾病傾向(患者一人当たり医療費順)'!$D$7</f>
        <v>知的障害＜精神遅滞＞</v>
      </c>
      <c r="G325" s="221" t="s">
        <v>521</v>
      </c>
      <c r="H325" s="137" t="s">
        <v>521</v>
      </c>
      <c r="I325" s="138" t="s">
        <v>521</v>
      </c>
      <c r="J325" s="139" t="s">
        <v>521</v>
      </c>
      <c r="K325" s="71" t="str">
        <f t="shared" si="11"/>
        <v>-</v>
      </c>
      <c r="L325" s="175" t="str">
        <f t="shared" si="12"/>
        <v>-</v>
      </c>
      <c r="M325" s="182" t="str">
        <f>IFERROR(H325/$Q$69,"-")</f>
        <v>-</v>
      </c>
    </row>
    <row r="326" spans="2:13" ht="28.9" customHeight="1">
      <c r="B326" s="393"/>
      <c r="C326" s="386"/>
      <c r="D326" s="403"/>
      <c r="E326" s="80" t="str">
        <f>'高額レセ疾病傾向(患者一人当たり医療費順)'!$C$8</f>
        <v>0209</v>
      </c>
      <c r="F326" s="222" t="str">
        <f>'高額レセ疾病傾向(患者一人当たり医療費順)'!$D$8</f>
        <v>白血病</v>
      </c>
      <c r="G326" s="222" t="s">
        <v>521</v>
      </c>
      <c r="H326" s="81" t="s">
        <v>521</v>
      </c>
      <c r="I326" s="82" t="s">
        <v>521</v>
      </c>
      <c r="J326" s="83" t="s">
        <v>521</v>
      </c>
      <c r="K326" s="72" t="str">
        <f t="shared" ref="K326:K374" si="13">IF(SUM(I326:J326)=0,"-",SUM(I326:J326))</f>
        <v>-</v>
      </c>
      <c r="L326" s="176" t="str">
        <f t="shared" si="12"/>
        <v>-</v>
      </c>
      <c r="M326" s="183" t="str">
        <f>IFERROR(H326/$Q$69,"-")</f>
        <v>-</v>
      </c>
    </row>
    <row r="327" spans="2:13" ht="28.9" customHeight="1">
      <c r="B327" s="393"/>
      <c r="C327" s="386"/>
      <c r="D327" s="403"/>
      <c r="E327" s="80" t="str">
        <f>'高額レセ疾病傾向(患者一人当たり医療費順)'!$C$9</f>
        <v>0802</v>
      </c>
      <c r="F327" s="222" t="str">
        <f>'高額レセ疾病傾向(患者一人当たり医療費順)'!$D$9</f>
        <v>その他の外耳疾患</v>
      </c>
      <c r="G327" s="222" t="s">
        <v>521</v>
      </c>
      <c r="H327" s="81" t="s">
        <v>521</v>
      </c>
      <c r="I327" s="82" t="s">
        <v>521</v>
      </c>
      <c r="J327" s="83" t="s">
        <v>521</v>
      </c>
      <c r="K327" s="72" t="str">
        <f t="shared" si="13"/>
        <v>-</v>
      </c>
      <c r="L327" s="176" t="str">
        <f t="shared" si="12"/>
        <v>-</v>
      </c>
      <c r="M327" s="183" t="str">
        <f>IFERROR(H327/$Q$69,"-")</f>
        <v>-</v>
      </c>
    </row>
    <row r="328" spans="2:13" ht="28.9" customHeight="1">
      <c r="B328" s="393"/>
      <c r="C328" s="386"/>
      <c r="D328" s="403"/>
      <c r="E328" s="80" t="str">
        <f>'高額レセ疾病傾向(患者一人当たり医療費順)'!$C$10</f>
        <v>0904</v>
      </c>
      <c r="F328" s="222" t="str">
        <f>'高額レセ疾病傾向(患者一人当たり医療費順)'!$D$10</f>
        <v>くも膜下出血</v>
      </c>
      <c r="G328" s="222" t="s">
        <v>155</v>
      </c>
      <c r="H328" s="81">
        <v>1</v>
      </c>
      <c r="I328" s="82">
        <v>7264060</v>
      </c>
      <c r="J328" s="83">
        <v>0</v>
      </c>
      <c r="K328" s="72">
        <f t="shared" si="13"/>
        <v>7264060</v>
      </c>
      <c r="L328" s="176">
        <f t="shared" si="12"/>
        <v>7264060</v>
      </c>
      <c r="M328" s="183">
        <f>IFERROR(H328/$Q$69,"-")</f>
        <v>2.048760499897562E-4</v>
      </c>
    </row>
    <row r="329" spans="2:13" ht="28.9" customHeight="1" thickBot="1">
      <c r="B329" s="394"/>
      <c r="C329" s="388"/>
      <c r="D329" s="410"/>
      <c r="E329" s="84" t="str">
        <f>'高額レセ疾病傾向(患者一人当たり医療費順)'!$C$11</f>
        <v>1402</v>
      </c>
      <c r="F329" s="223" t="str">
        <f>'高額レセ疾病傾向(患者一人当たり医療費順)'!$D$11</f>
        <v>腎不全</v>
      </c>
      <c r="G329" s="222" t="s">
        <v>559</v>
      </c>
      <c r="H329" s="81">
        <v>16</v>
      </c>
      <c r="I329" s="82">
        <v>30962340</v>
      </c>
      <c r="J329" s="83">
        <v>40154540</v>
      </c>
      <c r="K329" s="72">
        <f t="shared" si="13"/>
        <v>71116880</v>
      </c>
      <c r="L329" s="176">
        <f t="shared" si="12"/>
        <v>4444805</v>
      </c>
      <c r="M329" s="183">
        <f>IFERROR(H329/$Q$69,"-")</f>
        <v>3.2780167998360992E-3</v>
      </c>
    </row>
    <row r="330" spans="2:13" ht="29.1" customHeight="1">
      <c r="B330" s="392">
        <v>66</v>
      </c>
      <c r="C330" s="405" t="s">
        <v>6</v>
      </c>
      <c r="D330" s="398">
        <f>Q70</f>
        <v>5005</v>
      </c>
      <c r="E330" s="88" t="str">
        <f>'高額レセ疾病傾向(患者一人当たり医療費順)'!$C$7</f>
        <v>0506</v>
      </c>
      <c r="F330" s="221" t="str">
        <f>'高額レセ疾病傾向(患者一人当たり医療費順)'!$D$7</f>
        <v>知的障害＜精神遅滞＞</v>
      </c>
      <c r="G330" s="221" t="s">
        <v>521</v>
      </c>
      <c r="H330" s="137" t="s">
        <v>521</v>
      </c>
      <c r="I330" s="138" t="s">
        <v>521</v>
      </c>
      <c r="J330" s="139" t="s">
        <v>521</v>
      </c>
      <c r="K330" s="71" t="str">
        <f t="shared" si="13"/>
        <v>-</v>
      </c>
      <c r="L330" s="175" t="str">
        <f t="shared" ref="L330:L374" si="14">IFERROR(K330/H330,"-")</f>
        <v>-</v>
      </c>
      <c r="M330" s="182" t="str">
        <f>IFERROR(H330/$Q$70,"-")</f>
        <v>-</v>
      </c>
    </row>
    <row r="331" spans="2:13" ht="42" customHeight="1">
      <c r="B331" s="393"/>
      <c r="C331" s="386"/>
      <c r="D331" s="403"/>
      <c r="E331" s="80" t="str">
        <f>'高額レセ疾病傾向(患者一人当たり医療費順)'!$C$8</f>
        <v>0209</v>
      </c>
      <c r="F331" s="222" t="str">
        <f>'高額レセ疾病傾向(患者一人当たり医療費順)'!$D$8</f>
        <v>白血病</v>
      </c>
      <c r="G331" s="222" t="s">
        <v>623</v>
      </c>
      <c r="H331" s="81">
        <v>3</v>
      </c>
      <c r="I331" s="82">
        <v>27113990</v>
      </c>
      <c r="J331" s="83">
        <v>4327400</v>
      </c>
      <c r="K331" s="72">
        <f t="shared" si="13"/>
        <v>31441390</v>
      </c>
      <c r="L331" s="176">
        <f t="shared" si="14"/>
        <v>10480463.333333334</v>
      </c>
      <c r="M331" s="183">
        <f>IFERROR(H331/$Q$70,"-")</f>
        <v>5.994005994005994E-4</v>
      </c>
    </row>
    <row r="332" spans="2:13" ht="28.9" customHeight="1">
      <c r="B332" s="393"/>
      <c r="C332" s="386"/>
      <c r="D332" s="403"/>
      <c r="E332" s="80" t="str">
        <f>'高額レセ疾病傾向(患者一人当たり医療費順)'!$C$9</f>
        <v>0802</v>
      </c>
      <c r="F332" s="222" t="str">
        <f>'高額レセ疾病傾向(患者一人当たり医療費順)'!$D$9</f>
        <v>その他の外耳疾患</v>
      </c>
      <c r="G332" s="222" t="s">
        <v>521</v>
      </c>
      <c r="H332" s="81" t="s">
        <v>521</v>
      </c>
      <c r="I332" s="82" t="s">
        <v>521</v>
      </c>
      <c r="J332" s="83" t="s">
        <v>521</v>
      </c>
      <c r="K332" s="72" t="str">
        <f t="shared" si="13"/>
        <v>-</v>
      </c>
      <c r="L332" s="176" t="str">
        <f t="shared" si="14"/>
        <v>-</v>
      </c>
      <c r="M332" s="183" t="str">
        <f>IFERROR(H332/$Q$70,"-")</f>
        <v>-</v>
      </c>
    </row>
    <row r="333" spans="2:13" ht="28.9" customHeight="1">
      <c r="B333" s="393"/>
      <c r="C333" s="386"/>
      <c r="D333" s="403"/>
      <c r="E333" s="80" t="str">
        <f>'高額レセ疾病傾向(患者一人当たり医療費順)'!$C$10</f>
        <v>0904</v>
      </c>
      <c r="F333" s="222" t="str">
        <f>'高額レセ疾病傾向(患者一人当たり医療費順)'!$D$10</f>
        <v>くも膜下出血</v>
      </c>
      <c r="G333" s="222" t="s">
        <v>155</v>
      </c>
      <c r="H333" s="81">
        <v>1</v>
      </c>
      <c r="I333" s="82">
        <v>1097990</v>
      </c>
      <c r="J333" s="83">
        <v>529230</v>
      </c>
      <c r="K333" s="72">
        <f t="shared" si="13"/>
        <v>1627220</v>
      </c>
      <c r="L333" s="176">
        <f t="shared" si="14"/>
        <v>1627220</v>
      </c>
      <c r="M333" s="183">
        <f>IFERROR(H333/$Q$70,"-")</f>
        <v>1.998001998001998E-4</v>
      </c>
    </row>
    <row r="334" spans="2:13" ht="28.9" customHeight="1" thickBot="1">
      <c r="B334" s="394"/>
      <c r="C334" s="388"/>
      <c r="D334" s="410"/>
      <c r="E334" s="84" t="str">
        <f>'高額レセ疾病傾向(患者一人当たり医療費順)'!$C$11</f>
        <v>1402</v>
      </c>
      <c r="F334" s="223" t="str">
        <f>'高額レセ疾病傾向(患者一人当たり医療費順)'!$D$11</f>
        <v>腎不全</v>
      </c>
      <c r="G334" s="223" t="s">
        <v>527</v>
      </c>
      <c r="H334" s="85">
        <v>11</v>
      </c>
      <c r="I334" s="86">
        <v>30964090</v>
      </c>
      <c r="J334" s="87">
        <v>17996120</v>
      </c>
      <c r="K334" s="73">
        <f t="shared" si="13"/>
        <v>48960210</v>
      </c>
      <c r="L334" s="177">
        <f t="shared" si="14"/>
        <v>4450928.1818181816</v>
      </c>
      <c r="M334" s="184">
        <f>IFERROR(H334/$Q$70,"-")</f>
        <v>2.1978021978021978E-3</v>
      </c>
    </row>
    <row r="335" spans="2:13" ht="28.9" customHeight="1">
      <c r="B335" s="392">
        <v>67</v>
      </c>
      <c r="C335" s="405" t="s">
        <v>7</v>
      </c>
      <c r="D335" s="398">
        <f>Q71</f>
        <v>2177</v>
      </c>
      <c r="E335" s="88" t="str">
        <f>'高額レセ疾病傾向(患者一人当たり医療費順)'!$C$7</f>
        <v>0506</v>
      </c>
      <c r="F335" s="221" t="str">
        <f>'高額レセ疾病傾向(患者一人当たり医療費順)'!$D$7</f>
        <v>知的障害＜精神遅滞＞</v>
      </c>
      <c r="G335" s="221" t="s">
        <v>521</v>
      </c>
      <c r="H335" s="137" t="s">
        <v>521</v>
      </c>
      <c r="I335" s="138" t="s">
        <v>521</v>
      </c>
      <c r="J335" s="139" t="s">
        <v>521</v>
      </c>
      <c r="K335" s="71" t="str">
        <f t="shared" si="13"/>
        <v>-</v>
      </c>
      <c r="L335" s="175" t="str">
        <f t="shared" si="14"/>
        <v>-</v>
      </c>
      <c r="M335" s="182" t="str">
        <f>IFERROR(H335/$Q$71,"-")</f>
        <v>-</v>
      </c>
    </row>
    <row r="336" spans="2:13" ht="28.9" customHeight="1">
      <c r="B336" s="393"/>
      <c r="C336" s="386"/>
      <c r="D336" s="403"/>
      <c r="E336" s="80" t="str">
        <f>'高額レセ疾病傾向(患者一人当たり医療費順)'!$C$8</f>
        <v>0209</v>
      </c>
      <c r="F336" s="222" t="str">
        <f>'高額レセ疾病傾向(患者一人当たり医療費順)'!$D$8</f>
        <v>白血病</v>
      </c>
      <c r="G336" s="222" t="s">
        <v>624</v>
      </c>
      <c r="H336" s="81">
        <v>3</v>
      </c>
      <c r="I336" s="82">
        <v>4174100</v>
      </c>
      <c r="J336" s="83">
        <v>5210110</v>
      </c>
      <c r="K336" s="72">
        <f t="shared" si="13"/>
        <v>9384210</v>
      </c>
      <c r="L336" s="176">
        <f t="shared" si="14"/>
        <v>3128070</v>
      </c>
      <c r="M336" s="183">
        <f>IFERROR(H336/$Q$71,"-")</f>
        <v>1.3780431786862655E-3</v>
      </c>
    </row>
    <row r="337" spans="2:13" ht="28.9" customHeight="1">
      <c r="B337" s="393"/>
      <c r="C337" s="386"/>
      <c r="D337" s="403"/>
      <c r="E337" s="80" t="str">
        <f>'高額レセ疾病傾向(患者一人当たり医療費順)'!$C$9</f>
        <v>0802</v>
      </c>
      <c r="F337" s="222" t="str">
        <f>'高額レセ疾病傾向(患者一人当たり医療費順)'!$D$9</f>
        <v>その他の外耳疾患</v>
      </c>
      <c r="G337" s="222" t="s">
        <v>521</v>
      </c>
      <c r="H337" s="81" t="s">
        <v>521</v>
      </c>
      <c r="I337" s="82" t="s">
        <v>521</v>
      </c>
      <c r="J337" s="83" t="s">
        <v>521</v>
      </c>
      <c r="K337" s="72" t="str">
        <f t="shared" si="13"/>
        <v>-</v>
      </c>
      <c r="L337" s="176" t="str">
        <f t="shared" si="14"/>
        <v>-</v>
      </c>
      <c r="M337" s="183" t="str">
        <f>IFERROR(H337/$Q$71,"-")</f>
        <v>-</v>
      </c>
    </row>
    <row r="338" spans="2:13" ht="28.9" customHeight="1">
      <c r="B338" s="393"/>
      <c r="C338" s="386"/>
      <c r="D338" s="403"/>
      <c r="E338" s="80" t="str">
        <f>'高額レセ疾病傾向(患者一人当たり医療費順)'!$C$10</f>
        <v>0904</v>
      </c>
      <c r="F338" s="222" t="str">
        <f>'高額レセ疾病傾向(患者一人当たり医療費順)'!$D$10</f>
        <v>くも膜下出血</v>
      </c>
      <c r="G338" s="222" t="s">
        <v>625</v>
      </c>
      <c r="H338" s="81">
        <v>1</v>
      </c>
      <c r="I338" s="82">
        <v>8071330</v>
      </c>
      <c r="J338" s="83">
        <v>49130</v>
      </c>
      <c r="K338" s="72">
        <f t="shared" si="13"/>
        <v>8120460</v>
      </c>
      <c r="L338" s="176">
        <f t="shared" si="14"/>
        <v>8120460</v>
      </c>
      <c r="M338" s="183">
        <f>IFERROR(H338/$Q$71,"-")</f>
        <v>4.5934772622875517E-4</v>
      </c>
    </row>
    <row r="339" spans="2:13" ht="28.9" customHeight="1" thickBot="1">
      <c r="B339" s="394"/>
      <c r="C339" s="388"/>
      <c r="D339" s="410"/>
      <c r="E339" s="84" t="str">
        <f>'高額レセ疾病傾向(患者一人当たり医療費順)'!$C$11</f>
        <v>1402</v>
      </c>
      <c r="F339" s="223" t="str">
        <f>'高額レセ疾病傾向(患者一人当たり医療費順)'!$D$11</f>
        <v>腎不全</v>
      </c>
      <c r="G339" s="222" t="s">
        <v>557</v>
      </c>
      <c r="H339" s="81">
        <v>10</v>
      </c>
      <c r="I339" s="82">
        <v>36778810</v>
      </c>
      <c r="J339" s="83">
        <v>33402000</v>
      </c>
      <c r="K339" s="72">
        <f t="shared" si="13"/>
        <v>70180810</v>
      </c>
      <c r="L339" s="176">
        <f t="shared" si="14"/>
        <v>7018081</v>
      </c>
      <c r="M339" s="183">
        <f>IFERROR(H339/$Q$71,"-")</f>
        <v>4.5934772622875514E-3</v>
      </c>
    </row>
    <row r="340" spans="2:13" ht="28.9" customHeight="1">
      <c r="B340" s="392">
        <v>68</v>
      </c>
      <c r="C340" s="405" t="s">
        <v>53</v>
      </c>
      <c r="D340" s="398">
        <f>Q72</f>
        <v>2923</v>
      </c>
      <c r="E340" s="88" t="str">
        <f>'高額レセ疾病傾向(患者一人当たり医療費順)'!$C$7</f>
        <v>0506</v>
      </c>
      <c r="F340" s="221" t="str">
        <f>'高額レセ疾病傾向(患者一人当たり医療費順)'!$D$7</f>
        <v>知的障害＜精神遅滞＞</v>
      </c>
      <c r="G340" s="221" t="s">
        <v>521</v>
      </c>
      <c r="H340" s="137" t="s">
        <v>521</v>
      </c>
      <c r="I340" s="138" t="s">
        <v>521</v>
      </c>
      <c r="J340" s="139" t="s">
        <v>521</v>
      </c>
      <c r="K340" s="71" t="str">
        <f t="shared" si="13"/>
        <v>-</v>
      </c>
      <c r="L340" s="175" t="str">
        <f t="shared" si="14"/>
        <v>-</v>
      </c>
      <c r="M340" s="182" t="str">
        <f>IFERROR(H340/$Q$72,"-")</f>
        <v>-</v>
      </c>
    </row>
    <row r="341" spans="2:13" ht="28.9" customHeight="1">
      <c r="B341" s="393"/>
      <c r="C341" s="386"/>
      <c r="D341" s="403"/>
      <c r="E341" s="80" t="str">
        <f>'高額レセ疾病傾向(患者一人当たり医療費順)'!$C$8</f>
        <v>0209</v>
      </c>
      <c r="F341" s="222" t="str">
        <f>'高額レセ疾病傾向(患者一人当たり医療費順)'!$D$8</f>
        <v>白血病</v>
      </c>
      <c r="G341" s="222" t="s">
        <v>626</v>
      </c>
      <c r="H341" s="81">
        <v>2</v>
      </c>
      <c r="I341" s="82">
        <v>7386260</v>
      </c>
      <c r="J341" s="83">
        <v>307220</v>
      </c>
      <c r="K341" s="72">
        <f t="shared" si="13"/>
        <v>7693480</v>
      </c>
      <c r="L341" s="176">
        <f t="shared" si="14"/>
        <v>3846740</v>
      </c>
      <c r="M341" s="183">
        <f>IFERROR(H341/$Q$72,"-")</f>
        <v>6.8422853232979813E-4</v>
      </c>
    </row>
    <row r="342" spans="2:13" ht="28.9" customHeight="1">
      <c r="B342" s="393"/>
      <c r="C342" s="386"/>
      <c r="D342" s="403"/>
      <c r="E342" s="80" t="str">
        <f>'高額レセ疾病傾向(患者一人当たり医療費順)'!$C$9</f>
        <v>0802</v>
      </c>
      <c r="F342" s="222" t="str">
        <f>'高額レセ疾病傾向(患者一人当たり医療費順)'!$D$9</f>
        <v>その他の外耳疾患</v>
      </c>
      <c r="G342" s="222" t="s">
        <v>521</v>
      </c>
      <c r="H342" s="81" t="s">
        <v>521</v>
      </c>
      <c r="I342" s="82" t="s">
        <v>521</v>
      </c>
      <c r="J342" s="83" t="s">
        <v>521</v>
      </c>
      <c r="K342" s="72" t="str">
        <f t="shared" si="13"/>
        <v>-</v>
      </c>
      <c r="L342" s="176" t="str">
        <f t="shared" si="14"/>
        <v>-</v>
      </c>
      <c r="M342" s="183" t="str">
        <f>IFERROR(H342/$Q$72,"-")</f>
        <v>-</v>
      </c>
    </row>
    <row r="343" spans="2:13" ht="28.9" customHeight="1">
      <c r="B343" s="393"/>
      <c r="C343" s="386"/>
      <c r="D343" s="403"/>
      <c r="E343" s="80" t="str">
        <f>'高額レセ疾病傾向(患者一人当たり医療費順)'!$C$10</f>
        <v>0904</v>
      </c>
      <c r="F343" s="222" t="str">
        <f>'高額レセ疾病傾向(患者一人当たり医療費順)'!$D$10</f>
        <v>くも膜下出血</v>
      </c>
      <c r="G343" s="222" t="s">
        <v>627</v>
      </c>
      <c r="H343" s="81">
        <v>2</v>
      </c>
      <c r="I343" s="82">
        <v>14036960</v>
      </c>
      <c r="J343" s="83">
        <v>292400</v>
      </c>
      <c r="K343" s="72">
        <f t="shared" si="13"/>
        <v>14329360</v>
      </c>
      <c r="L343" s="176">
        <f t="shared" si="14"/>
        <v>7164680</v>
      </c>
      <c r="M343" s="183">
        <f>IFERROR(H343/$Q$72,"-")</f>
        <v>6.8422853232979813E-4</v>
      </c>
    </row>
    <row r="344" spans="2:13" ht="28.9" customHeight="1" thickBot="1">
      <c r="B344" s="394"/>
      <c r="C344" s="388"/>
      <c r="D344" s="410"/>
      <c r="E344" s="84" t="str">
        <f>'高額レセ疾病傾向(患者一人当たり医療費順)'!$C$11</f>
        <v>1402</v>
      </c>
      <c r="F344" s="223" t="str">
        <f>'高額レセ疾病傾向(患者一人当たり医療費順)'!$D$11</f>
        <v>腎不全</v>
      </c>
      <c r="G344" s="222" t="s">
        <v>527</v>
      </c>
      <c r="H344" s="81">
        <v>14</v>
      </c>
      <c r="I344" s="82">
        <v>42731590</v>
      </c>
      <c r="J344" s="83">
        <v>49568010</v>
      </c>
      <c r="K344" s="72">
        <f t="shared" si="13"/>
        <v>92299600</v>
      </c>
      <c r="L344" s="176">
        <f t="shared" si="14"/>
        <v>6592828.5714285718</v>
      </c>
      <c r="M344" s="183">
        <f>IFERROR(H344/$Q$72,"-")</f>
        <v>4.7895997263085873E-3</v>
      </c>
    </row>
    <row r="345" spans="2:13" ht="28.9" customHeight="1">
      <c r="B345" s="392">
        <v>69</v>
      </c>
      <c r="C345" s="405" t="s">
        <v>54</v>
      </c>
      <c r="D345" s="398">
        <f>Q73</f>
        <v>6841</v>
      </c>
      <c r="E345" s="88" t="str">
        <f>'高額レセ疾病傾向(患者一人当たり医療費順)'!$C$7</f>
        <v>0506</v>
      </c>
      <c r="F345" s="221" t="str">
        <f>'高額レセ疾病傾向(患者一人当たり医療費順)'!$D$7</f>
        <v>知的障害＜精神遅滞＞</v>
      </c>
      <c r="G345" s="221" t="s">
        <v>521</v>
      </c>
      <c r="H345" s="137" t="s">
        <v>521</v>
      </c>
      <c r="I345" s="138" t="s">
        <v>521</v>
      </c>
      <c r="J345" s="139" t="s">
        <v>521</v>
      </c>
      <c r="K345" s="71" t="str">
        <f t="shared" si="13"/>
        <v>-</v>
      </c>
      <c r="L345" s="175" t="str">
        <f t="shared" si="14"/>
        <v>-</v>
      </c>
      <c r="M345" s="182" t="str">
        <f>IFERROR(H345/$Q$73,"-")</f>
        <v>-</v>
      </c>
    </row>
    <row r="346" spans="2:13" ht="28.9" customHeight="1">
      <c r="B346" s="393"/>
      <c r="C346" s="386"/>
      <c r="D346" s="403"/>
      <c r="E346" s="80" t="str">
        <f>'高額レセ疾病傾向(患者一人当たり医療費順)'!$C$8</f>
        <v>0209</v>
      </c>
      <c r="F346" s="222" t="str">
        <f>'高額レセ疾病傾向(患者一人当たり医療費順)'!$D$8</f>
        <v>白血病</v>
      </c>
      <c r="G346" s="222" t="s">
        <v>628</v>
      </c>
      <c r="H346" s="81">
        <v>3</v>
      </c>
      <c r="I346" s="82">
        <v>23563400</v>
      </c>
      <c r="J346" s="83">
        <v>5289580</v>
      </c>
      <c r="K346" s="72">
        <f t="shared" si="13"/>
        <v>28852980</v>
      </c>
      <c r="L346" s="176">
        <f t="shared" si="14"/>
        <v>9617660</v>
      </c>
      <c r="M346" s="183">
        <f>IFERROR(H346/$Q$73,"-")</f>
        <v>4.3853237830726501E-4</v>
      </c>
    </row>
    <row r="347" spans="2:13" ht="28.9" customHeight="1">
      <c r="B347" s="393"/>
      <c r="C347" s="386"/>
      <c r="D347" s="403"/>
      <c r="E347" s="80" t="str">
        <f>'高額レセ疾病傾向(患者一人当たり医療費順)'!$C$9</f>
        <v>0802</v>
      </c>
      <c r="F347" s="222" t="str">
        <f>'高額レセ疾病傾向(患者一人当たり医療費順)'!$D$9</f>
        <v>その他の外耳疾患</v>
      </c>
      <c r="G347" s="222" t="s">
        <v>521</v>
      </c>
      <c r="H347" s="81" t="s">
        <v>521</v>
      </c>
      <c r="I347" s="82" t="s">
        <v>521</v>
      </c>
      <c r="J347" s="83" t="s">
        <v>521</v>
      </c>
      <c r="K347" s="72" t="str">
        <f t="shared" si="13"/>
        <v>-</v>
      </c>
      <c r="L347" s="176" t="str">
        <f t="shared" si="14"/>
        <v>-</v>
      </c>
      <c r="M347" s="183" t="str">
        <f>IFERROR(H347/$Q$73,"-")</f>
        <v>-</v>
      </c>
    </row>
    <row r="348" spans="2:13" ht="28.9" customHeight="1">
      <c r="B348" s="393"/>
      <c r="C348" s="386"/>
      <c r="D348" s="403"/>
      <c r="E348" s="80" t="str">
        <f>'高額レセ疾病傾向(患者一人当たり医療費順)'!$C$10</f>
        <v>0904</v>
      </c>
      <c r="F348" s="222" t="str">
        <f>'高額レセ疾病傾向(患者一人当たり医療費順)'!$D$10</f>
        <v>くも膜下出血</v>
      </c>
      <c r="G348" s="222" t="s">
        <v>610</v>
      </c>
      <c r="H348" s="81">
        <v>1</v>
      </c>
      <c r="I348" s="82">
        <v>7878520</v>
      </c>
      <c r="J348" s="83">
        <v>122540</v>
      </c>
      <c r="K348" s="72">
        <f t="shared" si="13"/>
        <v>8001060</v>
      </c>
      <c r="L348" s="176">
        <f t="shared" si="14"/>
        <v>8001060</v>
      </c>
      <c r="M348" s="183">
        <f>IFERROR(H348/$Q$73,"-")</f>
        <v>1.46177459435755E-4</v>
      </c>
    </row>
    <row r="349" spans="2:13" ht="28.9" customHeight="1" thickBot="1">
      <c r="B349" s="394"/>
      <c r="C349" s="388"/>
      <c r="D349" s="410"/>
      <c r="E349" s="84" t="str">
        <f>'高額レセ疾病傾向(患者一人当たり医療費順)'!$C$11</f>
        <v>1402</v>
      </c>
      <c r="F349" s="223" t="str">
        <f>'高額レセ疾病傾向(患者一人当たり医療費順)'!$D$11</f>
        <v>腎不全</v>
      </c>
      <c r="G349" s="222" t="s">
        <v>629</v>
      </c>
      <c r="H349" s="81">
        <v>36</v>
      </c>
      <c r="I349" s="82">
        <v>125474760</v>
      </c>
      <c r="J349" s="83">
        <v>103892390</v>
      </c>
      <c r="K349" s="72">
        <f t="shared" si="13"/>
        <v>229367150</v>
      </c>
      <c r="L349" s="176">
        <f t="shared" si="14"/>
        <v>6371309.722222222</v>
      </c>
      <c r="M349" s="183">
        <f>IFERROR(H349/$Q$73,"-")</f>
        <v>5.2623885396871802E-3</v>
      </c>
    </row>
    <row r="350" spans="2:13" ht="28.9" customHeight="1">
      <c r="B350" s="392">
        <v>70</v>
      </c>
      <c r="C350" s="405" t="s">
        <v>55</v>
      </c>
      <c r="D350" s="398">
        <f>Q74</f>
        <v>1191</v>
      </c>
      <c r="E350" s="88" t="str">
        <f>'高額レセ疾病傾向(患者一人当たり医療費順)'!$C$7</f>
        <v>0506</v>
      </c>
      <c r="F350" s="221" t="str">
        <f>'高額レセ疾病傾向(患者一人当たり医療費順)'!$D$7</f>
        <v>知的障害＜精神遅滞＞</v>
      </c>
      <c r="G350" s="221" t="s">
        <v>521</v>
      </c>
      <c r="H350" s="137" t="s">
        <v>521</v>
      </c>
      <c r="I350" s="138" t="s">
        <v>521</v>
      </c>
      <c r="J350" s="139" t="s">
        <v>521</v>
      </c>
      <c r="K350" s="71" t="str">
        <f t="shared" si="13"/>
        <v>-</v>
      </c>
      <c r="L350" s="175" t="str">
        <f t="shared" si="14"/>
        <v>-</v>
      </c>
      <c r="M350" s="182" t="str">
        <f>IFERROR(H350/$Q$74,"-")</f>
        <v>-</v>
      </c>
    </row>
    <row r="351" spans="2:13" ht="28.9" customHeight="1">
      <c r="B351" s="393"/>
      <c r="C351" s="386"/>
      <c r="D351" s="403"/>
      <c r="E351" s="80" t="str">
        <f>'高額レセ疾病傾向(患者一人当たり医療費順)'!$C$8</f>
        <v>0209</v>
      </c>
      <c r="F351" s="222" t="str">
        <f>'高額レセ疾病傾向(患者一人当たり医療費順)'!$D$8</f>
        <v>白血病</v>
      </c>
      <c r="G351" s="222" t="s">
        <v>521</v>
      </c>
      <c r="H351" s="81" t="s">
        <v>521</v>
      </c>
      <c r="I351" s="82" t="s">
        <v>521</v>
      </c>
      <c r="J351" s="83" t="s">
        <v>521</v>
      </c>
      <c r="K351" s="72" t="str">
        <f t="shared" si="13"/>
        <v>-</v>
      </c>
      <c r="L351" s="176" t="str">
        <f t="shared" si="14"/>
        <v>-</v>
      </c>
      <c r="M351" s="183" t="str">
        <f>IFERROR(H351/$Q$74,"-")</f>
        <v>-</v>
      </c>
    </row>
    <row r="352" spans="2:13" ht="28.9" customHeight="1">
      <c r="B352" s="393"/>
      <c r="C352" s="386"/>
      <c r="D352" s="403"/>
      <c r="E352" s="80" t="str">
        <f>'高額レセ疾病傾向(患者一人当たり医療費順)'!$C$9</f>
        <v>0802</v>
      </c>
      <c r="F352" s="222" t="str">
        <f>'高額レセ疾病傾向(患者一人当たり医療費順)'!$D$9</f>
        <v>その他の外耳疾患</v>
      </c>
      <c r="G352" s="222" t="s">
        <v>521</v>
      </c>
      <c r="H352" s="81" t="s">
        <v>521</v>
      </c>
      <c r="I352" s="82" t="s">
        <v>521</v>
      </c>
      <c r="J352" s="83" t="s">
        <v>521</v>
      </c>
      <c r="K352" s="72" t="str">
        <f t="shared" si="13"/>
        <v>-</v>
      </c>
      <c r="L352" s="176" t="str">
        <f t="shared" si="14"/>
        <v>-</v>
      </c>
      <c r="M352" s="183" t="str">
        <f>IFERROR(H352/$Q$74,"-")</f>
        <v>-</v>
      </c>
    </row>
    <row r="353" spans="2:13" ht="28.9" customHeight="1">
      <c r="B353" s="393"/>
      <c r="C353" s="386"/>
      <c r="D353" s="403"/>
      <c r="E353" s="80" t="str">
        <f>'高額レセ疾病傾向(患者一人当たり医療費順)'!$C$10</f>
        <v>0904</v>
      </c>
      <c r="F353" s="222" t="str">
        <f>'高額レセ疾病傾向(患者一人当たり医療費順)'!$D$10</f>
        <v>くも膜下出血</v>
      </c>
      <c r="G353" s="222" t="s">
        <v>521</v>
      </c>
      <c r="H353" s="81" t="s">
        <v>521</v>
      </c>
      <c r="I353" s="82" t="s">
        <v>521</v>
      </c>
      <c r="J353" s="83" t="s">
        <v>521</v>
      </c>
      <c r="K353" s="72" t="str">
        <f t="shared" si="13"/>
        <v>-</v>
      </c>
      <c r="L353" s="176" t="str">
        <f t="shared" si="14"/>
        <v>-</v>
      </c>
      <c r="M353" s="183" t="str">
        <f>IFERROR(H353/$Q$74,"-")</f>
        <v>-</v>
      </c>
    </row>
    <row r="354" spans="2:13" ht="28.9" customHeight="1" thickBot="1">
      <c r="B354" s="394"/>
      <c r="C354" s="388"/>
      <c r="D354" s="410"/>
      <c r="E354" s="84" t="str">
        <f>'高額レセ疾病傾向(患者一人当たり医療費順)'!$C$11</f>
        <v>1402</v>
      </c>
      <c r="F354" s="223" t="str">
        <f>'高額レセ疾病傾向(患者一人当たり医療費順)'!$D$11</f>
        <v>腎不全</v>
      </c>
      <c r="G354" s="223" t="s">
        <v>630</v>
      </c>
      <c r="H354" s="85">
        <v>5</v>
      </c>
      <c r="I354" s="86">
        <v>22926430</v>
      </c>
      <c r="J354" s="87">
        <v>7638300</v>
      </c>
      <c r="K354" s="73">
        <f t="shared" si="13"/>
        <v>30564730</v>
      </c>
      <c r="L354" s="177">
        <f t="shared" si="14"/>
        <v>6112946</v>
      </c>
      <c r="M354" s="184">
        <f>IFERROR(H354/$Q$74,"-")</f>
        <v>4.1981528127623844E-3</v>
      </c>
    </row>
    <row r="355" spans="2:13" ht="28.9" customHeight="1">
      <c r="B355" s="392">
        <v>71</v>
      </c>
      <c r="C355" s="405" t="s">
        <v>56</v>
      </c>
      <c r="D355" s="398">
        <f>Q75</f>
        <v>3573</v>
      </c>
      <c r="E355" s="88" t="str">
        <f>'高額レセ疾病傾向(患者一人当たり医療費順)'!$C$7</f>
        <v>0506</v>
      </c>
      <c r="F355" s="221" t="str">
        <f>'高額レセ疾病傾向(患者一人当たり医療費順)'!$D$7</f>
        <v>知的障害＜精神遅滞＞</v>
      </c>
      <c r="G355" s="221" t="s">
        <v>521</v>
      </c>
      <c r="H355" s="137" t="s">
        <v>521</v>
      </c>
      <c r="I355" s="138" t="s">
        <v>521</v>
      </c>
      <c r="J355" s="139" t="s">
        <v>521</v>
      </c>
      <c r="K355" s="71" t="str">
        <f t="shared" si="13"/>
        <v>-</v>
      </c>
      <c r="L355" s="175" t="str">
        <f t="shared" si="14"/>
        <v>-</v>
      </c>
      <c r="M355" s="182" t="str">
        <f>IFERROR(H355/$Q$75,"-")</f>
        <v>-</v>
      </c>
    </row>
    <row r="356" spans="2:13" ht="28.9" customHeight="1">
      <c r="B356" s="393"/>
      <c r="C356" s="386"/>
      <c r="D356" s="403"/>
      <c r="E356" s="80" t="str">
        <f>'高額レセ疾病傾向(患者一人当たり医療費順)'!$C$8</f>
        <v>0209</v>
      </c>
      <c r="F356" s="222" t="str">
        <f>'高額レセ疾病傾向(患者一人当たり医療費順)'!$D$8</f>
        <v>白血病</v>
      </c>
      <c r="G356" s="222" t="s">
        <v>631</v>
      </c>
      <c r="H356" s="81">
        <v>2</v>
      </c>
      <c r="I356" s="82">
        <v>14974230</v>
      </c>
      <c r="J356" s="83">
        <v>2913410</v>
      </c>
      <c r="K356" s="72">
        <f t="shared" si="13"/>
        <v>17887640</v>
      </c>
      <c r="L356" s="176">
        <f t="shared" si="14"/>
        <v>8943820</v>
      </c>
      <c r="M356" s="183">
        <f>IFERROR(H356/$Q$75,"-")</f>
        <v>5.5975370836831796E-4</v>
      </c>
    </row>
    <row r="357" spans="2:13" ht="28.9" customHeight="1">
      <c r="B357" s="393"/>
      <c r="C357" s="386"/>
      <c r="D357" s="403"/>
      <c r="E357" s="80" t="str">
        <f>'高額レセ疾病傾向(患者一人当たり医療費順)'!$C$9</f>
        <v>0802</v>
      </c>
      <c r="F357" s="222" t="str">
        <f>'高額レセ疾病傾向(患者一人当たり医療費順)'!$D$9</f>
        <v>その他の外耳疾患</v>
      </c>
      <c r="G357" s="222" t="s">
        <v>521</v>
      </c>
      <c r="H357" s="81" t="s">
        <v>521</v>
      </c>
      <c r="I357" s="82" t="s">
        <v>521</v>
      </c>
      <c r="J357" s="83" t="s">
        <v>521</v>
      </c>
      <c r="K357" s="72" t="str">
        <f t="shared" si="13"/>
        <v>-</v>
      </c>
      <c r="L357" s="176" t="str">
        <f t="shared" si="14"/>
        <v>-</v>
      </c>
      <c r="M357" s="183" t="str">
        <f>IFERROR(H357/$Q$75,"-")</f>
        <v>-</v>
      </c>
    </row>
    <row r="358" spans="2:13" ht="28.9" customHeight="1">
      <c r="B358" s="393"/>
      <c r="C358" s="386"/>
      <c r="D358" s="403"/>
      <c r="E358" s="80" t="str">
        <f>'高額レセ疾病傾向(患者一人当たり医療費順)'!$C$10</f>
        <v>0904</v>
      </c>
      <c r="F358" s="222" t="str">
        <f>'高額レセ疾病傾向(患者一人当たり医療費順)'!$D$10</f>
        <v>くも膜下出血</v>
      </c>
      <c r="G358" s="222" t="s">
        <v>186</v>
      </c>
      <c r="H358" s="81">
        <v>1</v>
      </c>
      <c r="I358" s="82">
        <v>1556230</v>
      </c>
      <c r="J358" s="83">
        <v>341530</v>
      </c>
      <c r="K358" s="72">
        <f t="shared" si="13"/>
        <v>1897760</v>
      </c>
      <c r="L358" s="176">
        <f t="shared" si="14"/>
        <v>1897760</v>
      </c>
      <c r="M358" s="183">
        <f>IFERROR(H358/$Q$75,"-")</f>
        <v>2.7987685418415898E-4</v>
      </c>
    </row>
    <row r="359" spans="2:13" ht="28.9" customHeight="1" thickBot="1">
      <c r="B359" s="394"/>
      <c r="C359" s="388"/>
      <c r="D359" s="410"/>
      <c r="E359" s="84" t="str">
        <f>'高額レセ疾病傾向(患者一人当たり医療費順)'!$C$11</f>
        <v>1402</v>
      </c>
      <c r="F359" s="223" t="str">
        <f>'高額レセ疾病傾向(患者一人当たり医療費順)'!$D$11</f>
        <v>腎不全</v>
      </c>
      <c r="G359" s="222" t="s">
        <v>527</v>
      </c>
      <c r="H359" s="81">
        <v>17</v>
      </c>
      <c r="I359" s="82">
        <v>44248200</v>
      </c>
      <c r="J359" s="83">
        <v>44072090</v>
      </c>
      <c r="K359" s="72">
        <f t="shared" si="13"/>
        <v>88320290</v>
      </c>
      <c r="L359" s="176">
        <f t="shared" si="14"/>
        <v>5195311.176470588</v>
      </c>
      <c r="M359" s="183">
        <f>IFERROR(H359/$Q$75,"-")</f>
        <v>4.7579065211307021E-3</v>
      </c>
    </row>
    <row r="360" spans="2:13" ht="28.9" customHeight="1">
      <c r="B360" s="392">
        <v>72</v>
      </c>
      <c r="C360" s="405" t="s">
        <v>32</v>
      </c>
      <c r="D360" s="398">
        <f>Q76</f>
        <v>2211</v>
      </c>
      <c r="E360" s="88" t="str">
        <f>'高額レセ疾病傾向(患者一人当たり医療費順)'!$C$7</f>
        <v>0506</v>
      </c>
      <c r="F360" s="221" t="str">
        <f>'高額レセ疾病傾向(患者一人当たり医療費順)'!$D$7</f>
        <v>知的障害＜精神遅滞＞</v>
      </c>
      <c r="G360" s="221" t="s">
        <v>521</v>
      </c>
      <c r="H360" s="137" t="s">
        <v>521</v>
      </c>
      <c r="I360" s="138" t="s">
        <v>521</v>
      </c>
      <c r="J360" s="139" t="s">
        <v>521</v>
      </c>
      <c r="K360" s="71" t="str">
        <f t="shared" si="13"/>
        <v>-</v>
      </c>
      <c r="L360" s="175" t="str">
        <f t="shared" si="14"/>
        <v>-</v>
      </c>
      <c r="M360" s="182" t="str">
        <f>IFERROR(H360/$Q$76,"-")</f>
        <v>-</v>
      </c>
    </row>
    <row r="361" spans="2:13" ht="28.9" customHeight="1">
      <c r="B361" s="393"/>
      <c r="C361" s="386"/>
      <c r="D361" s="403"/>
      <c r="E361" s="80" t="str">
        <f>'高額レセ疾病傾向(患者一人当たり医療費順)'!$C$8</f>
        <v>0209</v>
      </c>
      <c r="F361" s="222" t="str">
        <f>'高額レセ疾病傾向(患者一人当たり医療費順)'!$D$8</f>
        <v>白血病</v>
      </c>
      <c r="G361" s="222" t="s">
        <v>632</v>
      </c>
      <c r="H361" s="81">
        <v>3</v>
      </c>
      <c r="I361" s="82">
        <v>11403200</v>
      </c>
      <c r="J361" s="83">
        <v>10636320</v>
      </c>
      <c r="K361" s="72">
        <f t="shared" si="13"/>
        <v>22039520</v>
      </c>
      <c r="L361" s="176">
        <f t="shared" si="14"/>
        <v>7346506.666666667</v>
      </c>
      <c r="M361" s="183">
        <f>IFERROR(H361/$Q$76,"-")</f>
        <v>1.3568521031207597E-3</v>
      </c>
    </row>
    <row r="362" spans="2:13" ht="28.9" customHeight="1">
      <c r="B362" s="393"/>
      <c r="C362" s="386"/>
      <c r="D362" s="403"/>
      <c r="E362" s="80" t="str">
        <f>'高額レセ疾病傾向(患者一人当たり医療費順)'!$C$9</f>
        <v>0802</v>
      </c>
      <c r="F362" s="222" t="str">
        <f>'高額レセ疾病傾向(患者一人当たり医療費順)'!$D$9</f>
        <v>その他の外耳疾患</v>
      </c>
      <c r="G362" s="222" t="s">
        <v>521</v>
      </c>
      <c r="H362" s="81" t="s">
        <v>521</v>
      </c>
      <c r="I362" s="82" t="s">
        <v>521</v>
      </c>
      <c r="J362" s="83" t="s">
        <v>521</v>
      </c>
      <c r="K362" s="72" t="str">
        <f t="shared" si="13"/>
        <v>-</v>
      </c>
      <c r="L362" s="176" t="str">
        <f t="shared" si="14"/>
        <v>-</v>
      </c>
      <c r="M362" s="183" t="str">
        <f>IFERROR(H362/$Q$76,"-")</f>
        <v>-</v>
      </c>
    </row>
    <row r="363" spans="2:13" ht="28.9" customHeight="1">
      <c r="B363" s="393"/>
      <c r="C363" s="386"/>
      <c r="D363" s="403"/>
      <c r="E363" s="80" t="str">
        <f>'高額レセ疾病傾向(患者一人当たり医療費順)'!$C$10</f>
        <v>0904</v>
      </c>
      <c r="F363" s="222" t="str">
        <f>'高額レセ疾病傾向(患者一人当たり医療費順)'!$D$10</f>
        <v>くも膜下出血</v>
      </c>
      <c r="G363" s="222" t="s">
        <v>633</v>
      </c>
      <c r="H363" s="81">
        <v>3</v>
      </c>
      <c r="I363" s="82">
        <v>12276290</v>
      </c>
      <c r="J363" s="83">
        <v>577510</v>
      </c>
      <c r="K363" s="72">
        <f t="shared" si="13"/>
        <v>12853800</v>
      </c>
      <c r="L363" s="176">
        <f t="shared" si="14"/>
        <v>4284600</v>
      </c>
      <c r="M363" s="183">
        <f>IFERROR(H363/$Q$76,"-")</f>
        <v>1.3568521031207597E-3</v>
      </c>
    </row>
    <row r="364" spans="2:13" ht="28.9" customHeight="1" thickBot="1">
      <c r="B364" s="394"/>
      <c r="C364" s="388"/>
      <c r="D364" s="410"/>
      <c r="E364" s="84" t="str">
        <f>'高額レセ疾病傾向(患者一人当たり医療費順)'!$C$11</f>
        <v>1402</v>
      </c>
      <c r="F364" s="223" t="str">
        <f>'高額レセ疾病傾向(患者一人当たり医療費順)'!$D$11</f>
        <v>腎不全</v>
      </c>
      <c r="G364" s="223" t="s">
        <v>634</v>
      </c>
      <c r="H364" s="85">
        <v>6</v>
      </c>
      <c r="I364" s="86">
        <v>25289250</v>
      </c>
      <c r="J364" s="87">
        <v>8669700</v>
      </c>
      <c r="K364" s="73">
        <f t="shared" si="13"/>
        <v>33958950</v>
      </c>
      <c r="L364" s="177">
        <f t="shared" si="14"/>
        <v>5659825</v>
      </c>
      <c r="M364" s="184">
        <f>IFERROR(H364/$Q$76,"-")</f>
        <v>2.7137042062415195E-3</v>
      </c>
    </row>
    <row r="365" spans="2:13" ht="28.9" customHeight="1">
      <c r="B365" s="392">
        <v>73</v>
      </c>
      <c r="C365" s="405" t="s">
        <v>33</v>
      </c>
      <c r="D365" s="398">
        <f>Q77</f>
        <v>3021</v>
      </c>
      <c r="E365" s="88" t="str">
        <f>'高額レセ疾病傾向(患者一人当たり医療費順)'!$C$7</f>
        <v>0506</v>
      </c>
      <c r="F365" s="221" t="str">
        <f>'高額レセ疾病傾向(患者一人当たり医療費順)'!$D$7</f>
        <v>知的障害＜精神遅滞＞</v>
      </c>
      <c r="G365" s="221" t="s">
        <v>521</v>
      </c>
      <c r="H365" s="137" t="s">
        <v>521</v>
      </c>
      <c r="I365" s="138" t="s">
        <v>521</v>
      </c>
      <c r="J365" s="139" t="s">
        <v>521</v>
      </c>
      <c r="K365" s="71" t="str">
        <f t="shared" si="13"/>
        <v>-</v>
      </c>
      <c r="L365" s="175" t="str">
        <f t="shared" si="14"/>
        <v>-</v>
      </c>
      <c r="M365" s="182" t="str">
        <f>IFERROR(H365/$Q$77,"-")</f>
        <v>-</v>
      </c>
    </row>
    <row r="366" spans="2:13" ht="28.9" customHeight="1">
      <c r="B366" s="393"/>
      <c r="C366" s="386"/>
      <c r="D366" s="403"/>
      <c r="E366" s="80" t="str">
        <f>'高額レセ疾病傾向(患者一人当たり医療費順)'!$C$8</f>
        <v>0209</v>
      </c>
      <c r="F366" s="222" t="str">
        <f>'高額レセ疾病傾向(患者一人当たり医療費順)'!$D$8</f>
        <v>白血病</v>
      </c>
      <c r="G366" s="222" t="s">
        <v>635</v>
      </c>
      <c r="H366" s="81">
        <v>1</v>
      </c>
      <c r="I366" s="82">
        <v>6066700</v>
      </c>
      <c r="J366" s="83">
        <v>3406500</v>
      </c>
      <c r="K366" s="72">
        <f t="shared" si="13"/>
        <v>9473200</v>
      </c>
      <c r="L366" s="176">
        <f t="shared" si="14"/>
        <v>9473200</v>
      </c>
      <c r="M366" s="183">
        <f>IFERROR(H366/$Q$77,"-")</f>
        <v>3.3101621979476995E-4</v>
      </c>
    </row>
    <row r="367" spans="2:13" ht="28.9" customHeight="1">
      <c r="B367" s="393"/>
      <c r="C367" s="386"/>
      <c r="D367" s="403"/>
      <c r="E367" s="80" t="str">
        <f>'高額レセ疾病傾向(患者一人当たり医療費順)'!$C$9</f>
        <v>0802</v>
      </c>
      <c r="F367" s="222" t="str">
        <f>'高額レセ疾病傾向(患者一人当たり医療費順)'!$D$9</f>
        <v>その他の外耳疾患</v>
      </c>
      <c r="G367" s="222" t="s">
        <v>521</v>
      </c>
      <c r="H367" s="81" t="s">
        <v>521</v>
      </c>
      <c r="I367" s="82" t="s">
        <v>521</v>
      </c>
      <c r="J367" s="83" t="s">
        <v>521</v>
      </c>
      <c r="K367" s="72" t="str">
        <f t="shared" si="13"/>
        <v>-</v>
      </c>
      <c r="L367" s="176" t="str">
        <f t="shared" si="14"/>
        <v>-</v>
      </c>
      <c r="M367" s="183" t="str">
        <f>IFERROR(H367/$Q$77,"-")</f>
        <v>-</v>
      </c>
    </row>
    <row r="368" spans="2:13" ht="28.9" customHeight="1">
      <c r="B368" s="393"/>
      <c r="C368" s="386"/>
      <c r="D368" s="403"/>
      <c r="E368" s="80" t="str">
        <f>'高額レセ疾病傾向(患者一人当たり医療費順)'!$C$10</f>
        <v>0904</v>
      </c>
      <c r="F368" s="222" t="str">
        <f>'高額レセ疾病傾向(患者一人当たり医療費順)'!$D$10</f>
        <v>くも膜下出血</v>
      </c>
      <c r="G368" s="222" t="s">
        <v>636</v>
      </c>
      <c r="H368" s="81">
        <v>2</v>
      </c>
      <c r="I368" s="82">
        <v>18877330</v>
      </c>
      <c r="J368" s="83">
        <v>0</v>
      </c>
      <c r="K368" s="72">
        <f t="shared" si="13"/>
        <v>18877330</v>
      </c>
      <c r="L368" s="176">
        <f t="shared" si="14"/>
        <v>9438665</v>
      </c>
      <c r="M368" s="183">
        <f>IFERROR(H368/$Q$77,"-")</f>
        <v>6.6203243958953991E-4</v>
      </c>
    </row>
    <row r="369" spans="2:13" ht="28.9" customHeight="1" thickBot="1">
      <c r="B369" s="394"/>
      <c r="C369" s="388"/>
      <c r="D369" s="410"/>
      <c r="E369" s="84" t="str">
        <f>'高額レセ疾病傾向(患者一人当たり医療費順)'!$C$11</f>
        <v>1402</v>
      </c>
      <c r="F369" s="223" t="str">
        <f>'高額レセ疾病傾向(患者一人当たり医療費順)'!$D$11</f>
        <v>腎不全</v>
      </c>
      <c r="G369" s="222" t="s">
        <v>637</v>
      </c>
      <c r="H369" s="81">
        <v>12</v>
      </c>
      <c r="I369" s="82">
        <v>36517110</v>
      </c>
      <c r="J369" s="83">
        <v>38808470</v>
      </c>
      <c r="K369" s="72">
        <f t="shared" si="13"/>
        <v>75325580</v>
      </c>
      <c r="L369" s="176">
        <f t="shared" si="14"/>
        <v>6277131.666666667</v>
      </c>
      <c r="M369" s="183">
        <f>IFERROR(H369/$Q$77,"-")</f>
        <v>3.9721946375372392E-3</v>
      </c>
    </row>
    <row r="370" spans="2:13" ht="28.9" customHeight="1">
      <c r="B370" s="392">
        <v>74</v>
      </c>
      <c r="C370" s="405" t="s">
        <v>34</v>
      </c>
      <c r="D370" s="398">
        <f>Q78</f>
        <v>1391</v>
      </c>
      <c r="E370" s="88" t="str">
        <f>'高額レセ疾病傾向(患者一人当たり医療費順)'!$C$7</f>
        <v>0506</v>
      </c>
      <c r="F370" s="221" t="str">
        <f>'高額レセ疾病傾向(患者一人当たり医療費順)'!$D$7</f>
        <v>知的障害＜精神遅滞＞</v>
      </c>
      <c r="G370" s="221" t="s">
        <v>521</v>
      </c>
      <c r="H370" s="137" t="s">
        <v>521</v>
      </c>
      <c r="I370" s="138" t="s">
        <v>521</v>
      </c>
      <c r="J370" s="139" t="s">
        <v>521</v>
      </c>
      <c r="K370" s="71" t="str">
        <f t="shared" si="13"/>
        <v>-</v>
      </c>
      <c r="L370" s="175" t="str">
        <f t="shared" si="14"/>
        <v>-</v>
      </c>
      <c r="M370" s="182" t="str">
        <f>IFERROR(H370/$Q$78,"-")</f>
        <v>-</v>
      </c>
    </row>
    <row r="371" spans="2:13" ht="28.9" customHeight="1">
      <c r="B371" s="393"/>
      <c r="C371" s="386"/>
      <c r="D371" s="403"/>
      <c r="E371" s="80" t="str">
        <f>'高額レセ疾病傾向(患者一人当たり医療費順)'!$C$8</f>
        <v>0209</v>
      </c>
      <c r="F371" s="222" t="str">
        <f>'高額レセ疾病傾向(患者一人当たり医療費順)'!$D$8</f>
        <v>白血病</v>
      </c>
      <c r="G371" s="222" t="s">
        <v>204</v>
      </c>
      <c r="H371" s="81">
        <v>1</v>
      </c>
      <c r="I371" s="82">
        <v>4649920</v>
      </c>
      <c r="J371" s="83">
        <v>1659920</v>
      </c>
      <c r="K371" s="72">
        <f t="shared" si="13"/>
        <v>6309840</v>
      </c>
      <c r="L371" s="176">
        <f t="shared" si="14"/>
        <v>6309840</v>
      </c>
      <c r="M371" s="183">
        <f>IFERROR(H371/$Q$78,"-")</f>
        <v>7.1890726096333576E-4</v>
      </c>
    </row>
    <row r="372" spans="2:13" ht="28.9" customHeight="1">
      <c r="B372" s="393"/>
      <c r="C372" s="386"/>
      <c r="D372" s="403"/>
      <c r="E372" s="80" t="str">
        <f>'高額レセ疾病傾向(患者一人当たり医療費順)'!$C$9</f>
        <v>0802</v>
      </c>
      <c r="F372" s="222" t="str">
        <f>'高額レセ疾病傾向(患者一人当たり医療費順)'!$D$9</f>
        <v>その他の外耳疾患</v>
      </c>
      <c r="G372" s="222" t="s">
        <v>521</v>
      </c>
      <c r="H372" s="81" t="s">
        <v>521</v>
      </c>
      <c r="I372" s="82" t="s">
        <v>521</v>
      </c>
      <c r="J372" s="83" t="s">
        <v>521</v>
      </c>
      <c r="K372" s="72" t="str">
        <f t="shared" si="13"/>
        <v>-</v>
      </c>
      <c r="L372" s="176" t="str">
        <f t="shared" si="14"/>
        <v>-</v>
      </c>
      <c r="M372" s="183" t="str">
        <f>IFERROR(H372/$Q$78,"-")</f>
        <v>-</v>
      </c>
    </row>
    <row r="373" spans="2:13" ht="28.9" customHeight="1">
      <c r="B373" s="393"/>
      <c r="C373" s="386"/>
      <c r="D373" s="403"/>
      <c r="E373" s="80" t="str">
        <f>'高額レセ疾病傾向(患者一人当たり医療費順)'!$C$10</f>
        <v>0904</v>
      </c>
      <c r="F373" s="222" t="str">
        <f>'高額レセ疾病傾向(患者一人当たり医療費順)'!$D$10</f>
        <v>くも膜下出血</v>
      </c>
      <c r="G373" s="222" t="s">
        <v>521</v>
      </c>
      <c r="H373" s="81" t="s">
        <v>521</v>
      </c>
      <c r="I373" s="82" t="s">
        <v>521</v>
      </c>
      <c r="J373" s="83" t="s">
        <v>521</v>
      </c>
      <c r="K373" s="72" t="str">
        <f t="shared" si="13"/>
        <v>-</v>
      </c>
      <c r="L373" s="176" t="str">
        <f t="shared" si="14"/>
        <v>-</v>
      </c>
      <c r="M373" s="183" t="str">
        <f>IFERROR(H373/$Q$78,"-")</f>
        <v>-</v>
      </c>
    </row>
    <row r="374" spans="2:13" ht="28.9" customHeight="1" thickBot="1">
      <c r="B374" s="393"/>
      <c r="C374" s="386"/>
      <c r="D374" s="403"/>
      <c r="E374" s="89" t="str">
        <f>'高額レセ疾病傾向(患者一人当たり医療費順)'!$C$11</f>
        <v>1402</v>
      </c>
      <c r="F374" s="224" t="str">
        <f>'高額レセ疾病傾向(患者一人当たり医療費順)'!$D$11</f>
        <v>腎不全</v>
      </c>
      <c r="G374" s="224" t="s">
        <v>527</v>
      </c>
      <c r="H374" s="140">
        <v>12</v>
      </c>
      <c r="I374" s="141">
        <v>29893930</v>
      </c>
      <c r="J374" s="142">
        <v>55275150</v>
      </c>
      <c r="K374" s="74">
        <f t="shared" si="13"/>
        <v>85169080</v>
      </c>
      <c r="L374" s="178">
        <f t="shared" si="14"/>
        <v>7097423.333333333</v>
      </c>
      <c r="M374" s="185">
        <f>IFERROR(H374/$Q$78,"-")</f>
        <v>8.6268871315600282E-3</v>
      </c>
    </row>
    <row r="375" spans="2:13" ht="28.9" customHeight="1" thickTop="1">
      <c r="B375" s="383" t="s">
        <v>275</v>
      </c>
      <c r="C375" s="384"/>
      <c r="D375" s="401">
        <f>地区別_患者数!AM14</f>
        <v>1303145</v>
      </c>
      <c r="E375" s="75" t="str">
        <f>'高額レセ疾病傾向(患者一人当たり医療費順)'!$C$7</f>
        <v>0506</v>
      </c>
      <c r="F375" s="225" t="str">
        <f>'高額レセ疾病傾向(患者一人当たり医療費順)'!$D$7</f>
        <v>知的障害＜精神遅滞＞</v>
      </c>
      <c r="G375" s="225" t="str">
        <f>'高額レセ疾病傾向(患者一人当たり医療費順)'!$E$7</f>
        <v>知的障害，最重度知的障害</v>
      </c>
      <c r="H375" s="76">
        <f>'高額レセ疾病傾向(患者一人当たり医療費順)'!$F$7</f>
        <v>4</v>
      </c>
      <c r="I375" s="77">
        <f>'高額レセ疾病傾向(患者一人当たり医療費順)'!$G$7</f>
        <v>26895590</v>
      </c>
      <c r="J375" s="78">
        <f>'高額レセ疾病傾向(患者一人当たり医療費順)'!$H$7</f>
        <v>0</v>
      </c>
      <c r="K375" s="79">
        <f>'高額レセ疾病傾向(患者一人当たり医療費順)'!I7</f>
        <v>26895590</v>
      </c>
      <c r="L375" s="189">
        <f>'高額レセ疾病傾向(患者一人当たり医療費順)'!J7</f>
        <v>6723897.5</v>
      </c>
      <c r="M375" s="190">
        <f>'高額レセ疾病傾向(患者一人当たり医療費順)'!K7</f>
        <v>3.0694972547183928E-6</v>
      </c>
    </row>
    <row r="376" spans="2:13" ht="28.9" customHeight="1">
      <c r="B376" s="385"/>
      <c r="C376" s="386"/>
      <c r="D376" s="403"/>
      <c r="E376" s="80" t="str">
        <f>'高額レセ疾病傾向(患者一人当たり医療費順)'!$C$8</f>
        <v>0209</v>
      </c>
      <c r="F376" s="222" t="str">
        <f>'高額レセ疾病傾向(患者一人当たり医療費順)'!$D$8</f>
        <v>白血病</v>
      </c>
      <c r="G376" s="222" t="str">
        <f>'高額レセ疾病傾向(患者一人当たり医療費順)'!$E$8</f>
        <v>急性骨髄性白血病，慢性骨髄性白血病，慢性リンパ性白血病</v>
      </c>
      <c r="H376" s="81">
        <f>'高額レセ疾病傾向(患者一人当たり医療費順)'!$F$8</f>
        <v>619</v>
      </c>
      <c r="I376" s="82">
        <f>'高額レセ疾病傾向(患者一人当たり医療費順)'!$G$8</f>
        <v>2398683540</v>
      </c>
      <c r="J376" s="83">
        <f>'高額レセ疾病傾向(患者一人当たり医療費順)'!$H$8</f>
        <v>1561258660</v>
      </c>
      <c r="K376" s="72">
        <f>'高額レセ疾病傾向(患者一人当たり医療費順)'!I8</f>
        <v>3959942200</v>
      </c>
      <c r="L376" s="176">
        <f>'高額レセ疾病傾向(患者一人当たり医療費順)'!J8</f>
        <v>6397321.8093699496</v>
      </c>
      <c r="M376" s="183">
        <f>'高額レセ疾病傾向(患者一人当たり医療費順)'!K8</f>
        <v>4.750047001676713E-4</v>
      </c>
    </row>
    <row r="377" spans="2:13" ht="28.9" customHeight="1">
      <c r="B377" s="385"/>
      <c r="C377" s="386"/>
      <c r="D377" s="403"/>
      <c r="E377" s="80" t="str">
        <f>'高額レセ疾病傾向(患者一人当たり医療費順)'!$C$9</f>
        <v>0802</v>
      </c>
      <c r="F377" s="222" t="str">
        <f>'高額レセ疾病傾向(患者一人当たり医療費順)'!$D$9</f>
        <v>その他の外耳疾患</v>
      </c>
      <c r="G377" s="222" t="str">
        <f>'高額レセ疾病傾向(患者一人当たり医療費順)'!$E$9</f>
        <v>耳垢栓塞</v>
      </c>
      <c r="H377" s="81">
        <f>'高額レセ疾病傾向(患者一人当たり医療費順)'!$F$9</f>
        <v>1</v>
      </c>
      <c r="I377" s="82">
        <f>'高額レセ疾病傾向(患者一人当たり医療費順)'!$G$9</f>
        <v>6098050</v>
      </c>
      <c r="J377" s="83">
        <f>'高額レセ疾病傾向(患者一人当たり医療費順)'!$H$9</f>
        <v>0</v>
      </c>
      <c r="K377" s="72">
        <f>'高額レセ疾病傾向(患者一人当たり医療費順)'!I9</f>
        <v>6098050</v>
      </c>
      <c r="L377" s="176">
        <f>'高額レセ疾病傾向(患者一人当たり医療費順)'!J9</f>
        <v>6098050</v>
      </c>
      <c r="M377" s="183">
        <f>'高額レセ疾病傾向(患者一人当たり医療費順)'!K9</f>
        <v>7.6737431367959819E-7</v>
      </c>
    </row>
    <row r="378" spans="2:13" ht="28.9" customHeight="1">
      <c r="B378" s="385"/>
      <c r="C378" s="386"/>
      <c r="D378" s="403"/>
      <c r="E378" s="80" t="str">
        <f>'高額レセ疾病傾向(患者一人当たり医療費順)'!$C$10</f>
        <v>0904</v>
      </c>
      <c r="F378" s="222" t="str">
        <f>'高額レセ疾病傾向(患者一人当たり医療費順)'!$D$10</f>
        <v>くも膜下出血</v>
      </c>
      <c r="G378" s="222" t="str">
        <f>'高額レセ疾病傾向(患者一人当たり医療費順)'!$E$10</f>
        <v>くも膜下出血，くも膜下出血後遺症，中大脳動脈瘤破裂によるくも膜下出血</v>
      </c>
      <c r="H378" s="81">
        <f>'高額レセ疾病傾向(患者一人当たり医療費順)'!$F$10</f>
        <v>440</v>
      </c>
      <c r="I378" s="82">
        <f>'高額レセ疾病傾向(患者一人当たり医療費順)'!$G$10</f>
        <v>2563417950</v>
      </c>
      <c r="J378" s="83">
        <f>'高額レセ疾病傾向(患者一人当たり医療費順)'!$H$10</f>
        <v>73739860</v>
      </c>
      <c r="K378" s="72">
        <f>'高額レセ疾病傾向(患者一人当たり医療費順)'!I10</f>
        <v>2637157810</v>
      </c>
      <c r="L378" s="176">
        <f>'高額レセ疾病傾向(患者一人当たり医療費順)'!J10</f>
        <v>5993540.4772727303</v>
      </c>
      <c r="M378" s="183">
        <f>'高額レセ疾病傾向(患者一人当たり医療費順)'!K10</f>
        <v>3.3764469801902323E-4</v>
      </c>
    </row>
    <row r="379" spans="2:13" ht="28.9" customHeight="1" thickBot="1">
      <c r="B379" s="387"/>
      <c r="C379" s="388"/>
      <c r="D379" s="410"/>
      <c r="E379" s="84" t="str">
        <f>'高額レセ疾病傾向(患者一人当たり医療費順)'!$C$11</f>
        <v>1402</v>
      </c>
      <c r="F379" s="223" t="str">
        <f>'高額レセ疾病傾向(患者一人当たり医療費順)'!$D$11</f>
        <v>腎不全</v>
      </c>
      <c r="G379" s="223" t="str">
        <f>'高額レセ疾病傾向(患者一人当たり医療費順)'!$E$11</f>
        <v>慢性腎不全，末期腎不全，腎性貧血</v>
      </c>
      <c r="H379" s="85">
        <f>'高額レセ疾病傾向(患者一人当たり医療費順)'!$F$11</f>
        <v>6492</v>
      </c>
      <c r="I379" s="86">
        <f>'高額レセ疾病傾向(患者一人当たり医療費順)'!$G$11</f>
        <v>19240018950</v>
      </c>
      <c r="J379" s="87">
        <f>'高額レセ疾病傾向(患者一人当たり医療費順)'!$H$11</f>
        <v>19178867630</v>
      </c>
      <c r="K379" s="73">
        <f>'高額レセ疾病傾向(患者一人当たり医療費順)'!I11</f>
        <v>38418886580</v>
      </c>
      <c r="L379" s="177">
        <f>'高額レセ疾病傾向(患者一人当たり医療費順)'!J11</f>
        <v>5917881.4818237796</v>
      </c>
      <c r="M379" s="184">
        <f>'高額レセ疾病傾向(患者一人当たり医療費順)'!K11</f>
        <v>4.9817940444079516E-3</v>
      </c>
    </row>
    <row r="380" spans="2:13" ht="13.5" customHeight="1">
      <c r="B380" s="23" t="s">
        <v>481</v>
      </c>
      <c r="D380" s="23"/>
      <c r="E380" s="65"/>
      <c r="F380" s="65"/>
      <c r="G380" s="65"/>
      <c r="H380" s="65"/>
      <c r="I380" s="65"/>
    </row>
    <row r="381" spans="2:13" ht="13.5" customHeight="1">
      <c r="B381" s="54" t="s">
        <v>221</v>
      </c>
      <c r="D381" s="54"/>
    </row>
    <row r="382" spans="2:13" ht="13.5" customHeight="1">
      <c r="B382" s="70" t="s">
        <v>134</v>
      </c>
      <c r="D382" s="70"/>
      <c r="G382" s="26"/>
    </row>
    <row r="383" spans="2:13" ht="13.5" customHeight="1">
      <c r="B383" s="70" t="s">
        <v>238</v>
      </c>
      <c r="D383" s="70"/>
      <c r="G383" s="26"/>
    </row>
    <row r="384" spans="2:13" ht="13.5" customHeight="1">
      <c r="B384" s="70" t="s">
        <v>269</v>
      </c>
      <c r="D384" s="70"/>
      <c r="G384" s="26"/>
    </row>
    <row r="385" spans="2:7" ht="13.5" customHeight="1">
      <c r="B385" s="70" t="s">
        <v>135</v>
      </c>
      <c r="D385" s="70"/>
      <c r="G385" s="26"/>
    </row>
  </sheetData>
  <mergeCells count="233">
    <mergeCell ref="B375:C379"/>
    <mergeCell ref="D375:D379"/>
    <mergeCell ref="D350:D354"/>
    <mergeCell ref="D355:D359"/>
    <mergeCell ref="D360:D364"/>
    <mergeCell ref="D365:D369"/>
    <mergeCell ref="D370:D374"/>
    <mergeCell ref="D325:D329"/>
    <mergeCell ref="D330:D334"/>
    <mergeCell ref="D335:D339"/>
    <mergeCell ref="D340:D344"/>
    <mergeCell ref="D345:D349"/>
    <mergeCell ref="C365:C369"/>
    <mergeCell ref="C370:C374"/>
    <mergeCell ref="B365:B369"/>
    <mergeCell ref="B370:B374"/>
    <mergeCell ref="B360:B364"/>
    <mergeCell ref="D300:D304"/>
    <mergeCell ref="D305:D309"/>
    <mergeCell ref="D310:D314"/>
    <mergeCell ref="D315:D319"/>
    <mergeCell ref="D320:D324"/>
    <mergeCell ref="D275:D279"/>
    <mergeCell ref="D280:D284"/>
    <mergeCell ref="D285:D289"/>
    <mergeCell ref="D290:D294"/>
    <mergeCell ref="D295:D299"/>
    <mergeCell ref="D250:D254"/>
    <mergeCell ref="D255:D259"/>
    <mergeCell ref="D260:D264"/>
    <mergeCell ref="D265:D269"/>
    <mergeCell ref="D270:D274"/>
    <mergeCell ref="D225:D229"/>
    <mergeCell ref="D230:D234"/>
    <mergeCell ref="D235:D239"/>
    <mergeCell ref="D240:D244"/>
    <mergeCell ref="D245:D249"/>
    <mergeCell ref="D200:D204"/>
    <mergeCell ref="D205:D209"/>
    <mergeCell ref="D210:D214"/>
    <mergeCell ref="D215:D219"/>
    <mergeCell ref="D220:D224"/>
    <mergeCell ref="D175:D179"/>
    <mergeCell ref="D180:D184"/>
    <mergeCell ref="D185:D189"/>
    <mergeCell ref="D190:D194"/>
    <mergeCell ref="D195:D199"/>
    <mergeCell ref="D150:D154"/>
    <mergeCell ref="D155:D159"/>
    <mergeCell ref="D160:D164"/>
    <mergeCell ref="D165:D169"/>
    <mergeCell ref="D170:D174"/>
    <mergeCell ref="D125:D129"/>
    <mergeCell ref="D130:D134"/>
    <mergeCell ref="D135:D139"/>
    <mergeCell ref="D140:D144"/>
    <mergeCell ref="D145:D149"/>
    <mergeCell ref="D100:D104"/>
    <mergeCell ref="D105:D109"/>
    <mergeCell ref="D110:D114"/>
    <mergeCell ref="D115:D119"/>
    <mergeCell ref="D120:D124"/>
    <mergeCell ref="D75:D79"/>
    <mergeCell ref="D80:D84"/>
    <mergeCell ref="D85:D89"/>
    <mergeCell ref="D90:D94"/>
    <mergeCell ref="D95:D99"/>
    <mergeCell ref="D50:D54"/>
    <mergeCell ref="D55:D59"/>
    <mergeCell ref="D60:D64"/>
    <mergeCell ref="D65:D69"/>
    <mergeCell ref="D70:D74"/>
    <mergeCell ref="D25:D29"/>
    <mergeCell ref="D30:D34"/>
    <mergeCell ref="D35:D39"/>
    <mergeCell ref="D40:D44"/>
    <mergeCell ref="D45:D49"/>
    <mergeCell ref="M3:M4"/>
    <mergeCell ref="D5:D9"/>
    <mergeCell ref="D10:D14"/>
    <mergeCell ref="D15:D19"/>
    <mergeCell ref="D20:D24"/>
    <mergeCell ref="C310:C314"/>
    <mergeCell ref="C350:C354"/>
    <mergeCell ref="C355:C359"/>
    <mergeCell ref="C360:C364"/>
    <mergeCell ref="C345:C349"/>
    <mergeCell ref="C340:C344"/>
    <mergeCell ref="C230:C234"/>
    <mergeCell ref="C235:C239"/>
    <mergeCell ref="C240:C244"/>
    <mergeCell ref="C245:C249"/>
    <mergeCell ref="C250:C254"/>
    <mergeCell ref="C255:C259"/>
    <mergeCell ref="C320:C324"/>
    <mergeCell ref="C325:C329"/>
    <mergeCell ref="C330:C334"/>
    <mergeCell ref="C335:C339"/>
    <mergeCell ref="C315:C319"/>
    <mergeCell ref="C260:C264"/>
    <mergeCell ref="C265:C269"/>
    <mergeCell ref="C270:C274"/>
    <mergeCell ref="C275:C279"/>
    <mergeCell ref="C280:C284"/>
    <mergeCell ref="C290:C294"/>
    <mergeCell ref="C295:C299"/>
    <mergeCell ref="C285:C289"/>
    <mergeCell ref="C300:C304"/>
    <mergeCell ref="C305:C309"/>
    <mergeCell ref="C225:C229"/>
    <mergeCell ref="C215:C219"/>
    <mergeCell ref="C220:C224"/>
    <mergeCell ref="C165:C169"/>
    <mergeCell ref="C110:C114"/>
    <mergeCell ref="C115:C119"/>
    <mergeCell ref="C120:C124"/>
    <mergeCell ref="C125:C129"/>
    <mergeCell ref="C130:C134"/>
    <mergeCell ref="C135:C139"/>
    <mergeCell ref="C140:C144"/>
    <mergeCell ref="C145:C149"/>
    <mergeCell ref="C150:C154"/>
    <mergeCell ref="C155:C159"/>
    <mergeCell ref="C160:C164"/>
    <mergeCell ref="C170:C174"/>
    <mergeCell ref="C175:C179"/>
    <mergeCell ref="C180:C184"/>
    <mergeCell ref="C185:C189"/>
    <mergeCell ref="C190:C194"/>
    <mergeCell ref="C195:C199"/>
    <mergeCell ref="C200:C204"/>
    <mergeCell ref="C205:C209"/>
    <mergeCell ref="C210:C214"/>
    <mergeCell ref="C105:C109"/>
    <mergeCell ref="C50:C54"/>
    <mergeCell ref="C55:C59"/>
    <mergeCell ref="C60:C64"/>
    <mergeCell ref="C65:C69"/>
    <mergeCell ref="C70:C74"/>
    <mergeCell ref="C75:C79"/>
    <mergeCell ref="C80:C84"/>
    <mergeCell ref="C85:C89"/>
    <mergeCell ref="C90:C94"/>
    <mergeCell ref="C95:C99"/>
    <mergeCell ref="C100:C104"/>
    <mergeCell ref="C45:C49"/>
    <mergeCell ref="I3:K3"/>
    <mergeCell ref="L3:L4"/>
    <mergeCell ref="E3:F4"/>
    <mergeCell ref="C3:C4"/>
    <mergeCell ref="C5:C9"/>
    <mergeCell ref="G3:G4"/>
    <mergeCell ref="H3:H4"/>
    <mergeCell ref="C10:C14"/>
    <mergeCell ref="C15:C19"/>
    <mergeCell ref="C20:C24"/>
    <mergeCell ref="C25:C29"/>
    <mergeCell ref="C30:C34"/>
    <mergeCell ref="C35:C39"/>
    <mergeCell ref="C40:C44"/>
    <mergeCell ref="D3:D4"/>
    <mergeCell ref="B5:B9"/>
    <mergeCell ref="B10:B14"/>
    <mergeCell ref="B15:B19"/>
    <mergeCell ref="B20:B24"/>
    <mergeCell ref="B25:B29"/>
    <mergeCell ref="B30:B34"/>
    <mergeCell ref="B35:B39"/>
    <mergeCell ref="B40:B44"/>
    <mergeCell ref="B45:B49"/>
    <mergeCell ref="B50: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260:B264"/>
    <mergeCell ref="B265:B269"/>
    <mergeCell ref="B270:B274"/>
    <mergeCell ref="B185:B189"/>
    <mergeCell ref="B190:B194"/>
    <mergeCell ref="B195:B199"/>
    <mergeCell ref="B200:B204"/>
    <mergeCell ref="B205:B209"/>
    <mergeCell ref="B210:B214"/>
    <mergeCell ref="B215:B219"/>
    <mergeCell ref="B220:B224"/>
    <mergeCell ref="B225:B229"/>
    <mergeCell ref="B3:B4"/>
    <mergeCell ref="B320:B324"/>
    <mergeCell ref="B325:B329"/>
    <mergeCell ref="B330:B334"/>
    <mergeCell ref="B335:B339"/>
    <mergeCell ref="B340:B344"/>
    <mergeCell ref="B345:B349"/>
    <mergeCell ref="B350:B354"/>
    <mergeCell ref="B355:B359"/>
    <mergeCell ref="B275:B279"/>
    <mergeCell ref="B280:B284"/>
    <mergeCell ref="B285:B289"/>
    <mergeCell ref="B290:B294"/>
    <mergeCell ref="B295:B299"/>
    <mergeCell ref="B300:B304"/>
    <mergeCell ref="B305:B309"/>
    <mergeCell ref="B310:B314"/>
    <mergeCell ref="B315:B319"/>
    <mergeCell ref="B230:B234"/>
    <mergeCell ref="B235:B239"/>
    <mergeCell ref="B240:B244"/>
    <mergeCell ref="B245:B249"/>
    <mergeCell ref="B250:B254"/>
    <mergeCell ref="B255:B259"/>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0" manualBreakCount="10">
    <brk id="39" max="12" man="1"/>
    <brk id="74" max="12" man="1"/>
    <brk id="109" max="12" man="1"/>
    <brk id="144" max="12" man="1"/>
    <brk id="179" max="12" man="1"/>
    <brk id="214" max="12" man="1"/>
    <brk id="249" max="12" man="1"/>
    <brk id="284" max="12" man="1"/>
    <brk id="319" max="12" man="1"/>
    <brk id="354" max="12" man="1"/>
  </rowBreaks>
  <ignoredErrors>
    <ignoredError sqref="K5:K9 K11 K13:K14 K16 K18:K19 K21 K23:K24 K26 K28:K29 K31 K33:K34 K36:K39 K41 K43:K44 K46 K49 K51 K53:K54 K56 K58:K59 K61 K63:K64 K66 K68:K69 K71 K73:K74 K76 K78:K79 K81 K83:K84 K86 K88:K89 K91 K93:K94 K96 K98:K99 K101 K103:K104 K106 K108:K109 K111 K113:K116 K118:K119 K121 K123:K124 K126 K128:K129 K131 K133:K134 K136 K138:K139 K141 K143:K144 K146 K148:K149 K151 K153:K154 K156 K158:K159 K161 K163:K164 K166 K168:K169 K171 K173:K174 K176 K178:K179 K181 K183:K184 K186 K188:K189 K191 K193:K194 K196 K198:K199 K201 K203:K204 K206 K208:K209 K211 K213:K214 K216 K218:K221 K223:K224 K226 K228:K229 K231 K233:K234 K236 K238:K239 K241 K243:K244 K246 K248:K249 K251 K253:K254 K256 K258:K259 K261 K263:K264 K266 K268:K269 K271 K273:K274 K276 K278:K279 K281 K283:K286 K289 K291 K294 K296 K298:K299 K301 K303:K304 K306 K308:K309 K311 K313:K314 K316 K318:K319 K321 K323:K324 K328:K329 K331 K333:K334 K336 K338:K339 K341 K343:K344 K346 K348:K349 K354 K356 K358:K359 K361 K363:K364 K366 K368:K369 K371 K374"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32"/>
  <sheetViews>
    <sheetView showGridLines="0" zoomScaleNormal="100" zoomScaleSheetLayoutView="100" workbookViewId="0"/>
  </sheetViews>
  <sheetFormatPr defaultColWidth="9" defaultRowHeight="13.5"/>
  <cols>
    <col min="1" max="1" width="4.625" style="6" customWidth="1"/>
    <col min="2" max="2" width="6" style="6" customWidth="1"/>
    <col min="3" max="3" width="5.625" style="6" customWidth="1"/>
    <col min="4" max="4" width="22" style="6" customWidth="1"/>
    <col min="5" max="5" width="28.5" style="6" customWidth="1"/>
    <col min="6" max="6" width="8.25" style="26" bestFit="1" customWidth="1"/>
    <col min="7" max="9" width="9.75" style="6" customWidth="1"/>
    <col min="10" max="10" width="10.625" style="6" customWidth="1"/>
    <col min="11" max="11" width="10.75" style="6" customWidth="1"/>
    <col min="12" max="12" width="9.75" style="6" customWidth="1"/>
    <col min="13" max="16384" width="9" style="6"/>
  </cols>
  <sheetData>
    <row r="1" spans="1:13" ht="16.5" customHeight="1">
      <c r="B1" s="99" t="s">
        <v>496</v>
      </c>
      <c r="C1" s="101"/>
      <c r="D1" s="101"/>
      <c r="E1" s="101"/>
      <c r="F1" s="101"/>
      <c r="G1" s="101"/>
      <c r="H1" s="101"/>
      <c r="I1" s="101"/>
      <c r="J1" s="101"/>
    </row>
    <row r="2" spans="1:13" ht="16.5" customHeight="1">
      <c r="B2" s="99" t="s">
        <v>497</v>
      </c>
      <c r="C2" s="4"/>
      <c r="D2" s="4"/>
      <c r="E2" s="4"/>
      <c r="F2" s="4"/>
      <c r="G2" s="4"/>
      <c r="H2" s="4"/>
      <c r="I2" s="4"/>
      <c r="J2" s="4"/>
    </row>
    <row r="3" spans="1:13" ht="21" customHeight="1">
      <c r="A3" s="99"/>
      <c r="B3" s="369" t="s">
        <v>261</v>
      </c>
      <c r="C3" s="369"/>
      <c r="D3" s="369"/>
      <c r="E3" s="197">
        <f>地区別_患者数!$AM$14</f>
        <v>1303145</v>
      </c>
      <c r="F3" s="4"/>
      <c r="G3" s="4"/>
      <c r="H3" s="4"/>
      <c r="I3" s="4"/>
      <c r="J3" s="4"/>
    </row>
    <row r="4" spans="1:13" ht="16.5" customHeight="1">
      <c r="A4" s="99"/>
      <c r="B4" s="99"/>
      <c r="C4" s="4"/>
      <c r="D4" s="4"/>
      <c r="E4" s="4"/>
      <c r="F4" s="4"/>
      <c r="G4" s="4"/>
      <c r="H4" s="4"/>
      <c r="I4" s="4"/>
      <c r="J4" s="4"/>
    </row>
    <row r="5" spans="1:13" s="67" customFormat="1" ht="22.5" customHeight="1">
      <c r="A5" s="102"/>
      <c r="B5" s="389" t="s">
        <v>104</v>
      </c>
      <c r="C5" s="375" t="s">
        <v>470</v>
      </c>
      <c r="D5" s="376"/>
      <c r="E5" s="379" t="s">
        <v>274</v>
      </c>
      <c r="F5" s="379" t="s">
        <v>273</v>
      </c>
      <c r="G5" s="380" t="s">
        <v>265</v>
      </c>
      <c r="H5" s="381"/>
      <c r="I5" s="382"/>
      <c r="J5" s="372" t="s">
        <v>277</v>
      </c>
      <c r="K5" s="370" t="s">
        <v>1132</v>
      </c>
    </row>
    <row r="6" spans="1:13" s="67" customFormat="1" ht="22.5" customHeight="1">
      <c r="A6" s="102"/>
      <c r="B6" s="411"/>
      <c r="C6" s="377"/>
      <c r="D6" s="378"/>
      <c r="E6" s="374"/>
      <c r="F6" s="374"/>
      <c r="G6" s="103" t="s">
        <v>105</v>
      </c>
      <c r="H6" s="104" t="s">
        <v>106</v>
      </c>
      <c r="I6" s="105" t="s">
        <v>107</v>
      </c>
      <c r="J6" s="373"/>
      <c r="K6" s="371"/>
    </row>
    <row r="7" spans="1:13" s="68" customFormat="1" ht="37.5" customHeight="1">
      <c r="B7" s="69">
        <v>1</v>
      </c>
      <c r="C7" s="133" t="s">
        <v>149</v>
      </c>
      <c r="D7" s="220" t="s">
        <v>170</v>
      </c>
      <c r="E7" s="220" t="s">
        <v>304</v>
      </c>
      <c r="F7" s="134">
        <v>22356</v>
      </c>
      <c r="G7" s="135">
        <v>58560901360</v>
      </c>
      <c r="H7" s="136">
        <v>8753686200</v>
      </c>
      <c r="I7" s="134">
        <v>67314587560</v>
      </c>
      <c r="J7" s="134">
        <v>3011030.0393630299</v>
      </c>
      <c r="K7" s="198">
        <f>IFERROR(F7/$E$3,"-")</f>
        <v>1.7155420156621099E-2</v>
      </c>
      <c r="M7" s="171"/>
    </row>
    <row r="8" spans="1:13" s="68" customFormat="1" ht="37.5" customHeight="1">
      <c r="B8" s="69">
        <v>2</v>
      </c>
      <c r="C8" s="133" t="s">
        <v>150</v>
      </c>
      <c r="D8" s="220" t="s">
        <v>171</v>
      </c>
      <c r="E8" s="220" t="s">
        <v>305</v>
      </c>
      <c r="F8" s="134">
        <v>16007</v>
      </c>
      <c r="G8" s="135">
        <v>44110238440</v>
      </c>
      <c r="H8" s="136">
        <v>10297737080</v>
      </c>
      <c r="I8" s="134">
        <v>54407975520</v>
      </c>
      <c r="J8" s="134">
        <v>3399011.4025114002</v>
      </c>
      <c r="K8" s="198">
        <f t="shared" ref="K8:K26" si="0">IFERROR(F8/$E$3,"-")</f>
        <v>1.2283360639069329E-2</v>
      </c>
    </row>
    <row r="9" spans="1:13" s="68" customFormat="1" ht="37.5" customHeight="1">
      <c r="B9" s="69">
        <v>3</v>
      </c>
      <c r="C9" s="133" t="s">
        <v>151</v>
      </c>
      <c r="D9" s="220" t="s">
        <v>290</v>
      </c>
      <c r="E9" s="220" t="s">
        <v>306</v>
      </c>
      <c r="F9" s="134">
        <v>11754</v>
      </c>
      <c r="G9" s="135">
        <v>24064862980</v>
      </c>
      <c r="H9" s="136">
        <v>20201229710</v>
      </c>
      <c r="I9" s="134">
        <v>44266092690</v>
      </c>
      <c r="J9" s="134">
        <v>3766044.9795814198</v>
      </c>
      <c r="K9" s="198">
        <f t="shared" si="0"/>
        <v>9.0197176829899979E-3</v>
      </c>
    </row>
    <row r="10" spans="1:13" s="68" customFormat="1" ht="37.5" customHeight="1">
      <c r="B10" s="69">
        <v>4</v>
      </c>
      <c r="C10" s="133" t="s">
        <v>152</v>
      </c>
      <c r="D10" s="220" t="s">
        <v>172</v>
      </c>
      <c r="E10" s="220" t="s">
        <v>307</v>
      </c>
      <c r="F10" s="134">
        <v>11479</v>
      </c>
      <c r="G10" s="135">
        <v>26875997140</v>
      </c>
      <c r="H10" s="136">
        <v>5643838610</v>
      </c>
      <c r="I10" s="134">
        <v>32519835750</v>
      </c>
      <c r="J10" s="134">
        <v>2832985.0814530901</v>
      </c>
      <c r="K10" s="198">
        <f t="shared" si="0"/>
        <v>8.8086897467281079E-3</v>
      </c>
    </row>
    <row r="11" spans="1:13" s="68" customFormat="1" ht="37.5" customHeight="1">
      <c r="B11" s="69">
        <v>5</v>
      </c>
      <c r="C11" s="133" t="s">
        <v>153</v>
      </c>
      <c r="D11" s="220" t="s">
        <v>173</v>
      </c>
      <c r="E11" s="220" t="s">
        <v>337</v>
      </c>
      <c r="F11" s="134">
        <v>10123</v>
      </c>
      <c r="G11" s="135">
        <v>35699086190</v>
      </c>
      <c r="H11" s="136">
        <v>2973890320</v>
      </c>
      <c r="I11" s="134">
        <v>38672976510</v>
      </c>
      <c r="J11" s="134">
        <v>3820307.8642694899</v>
      </c>
      <c r="K11" s="198">
        <f t="shared" si="0"/>
        <v>7.7681301773785726E-3</v>
      </c>
    </row>
    <row r="12" spans="1:13" s="68" customFormat="1" ht="37.5" customHeight="1">
      <c r="B12" s="69">
        <v>6</v>
      </c>
      <c r="C12" s="133" t="s">
        <v>174</v>
      </c>
      <c r="D12" s="220" t="s">
        <v>175</v>
      </c>
      <c r="E12" s="220" t="s">
        <v>789</v>
      </c>
      <c r="F12" s="134">
        <v>9659</v>
      </c>
      <c r="G12" s="135">
        <v>33211887290</v>
      </c>
      <c r="H12" s="136">
        <v>3073427250</v>
      </c>
      <c r="I12" s="134">
        <v>36285314540</v>
      </c>
      <c r="J12" s="134">
        <v>3756632.6265659002</v>
      </c>
      <c r="K12" s="198">
        <f t="shared" si="0"/>
        <v>7.4120684958312389E-3</v>
      </c>
    </row>
    <row r="13" spans="1:13" s="68" customFormat="1" ht="37.5" customHeight="1">
      <c r="B13" s="69">
        <v>7</v>
      </c>
      <c r="C13" s="133" t="s">
        <v>212</v>
      </c>
      <c r="D13" s="220" t="s">
        <v>213</v>
      </c>
      <c r="E13" s="220" t="s">
        <v>308</v>
      </c>
      <c r="F13" s="134">
        <v>7574</v>
      </c>
      <c r="G13" s="135">
        <v>12764673020</v>
      </c>
      <c r="H13" s="136">
        <v>3779022880</v>
      </c>
      <c r="I13" s="134">
        <v>16543695900</v>
      </c>
      <c r="J13" s="134">
        <v>2184274.6105096401</v>
      </c>
      <c r="K13" s="198">
        <f t="shared" si="0"/>
        <v>5.8120930518092764E-3</v>
      </c>
    </row>
    <row r="14" spans="1:13" s="68" customFormat="1" ht="37.5" customHeight="1">
      <c r="B14" s="69">
        <v>8</v>
      </c>
      <c r="C14" s="133" t="s">
        <v>145</v>
      </c>
      <c r="D14" s="220" t="s">
        <v>162</v>
      </c>
      <c r="E14" s="220" t="s">
        <v>292</v>
      </c>
      <c r="F14" s="134">
        <v>6492</v>
      </c>
      <c r="G14" s="135">
        <v>19240018950</v>
      </c>
      <c r="H14" s="136">
        <v>19178867630</v>
      </c>
      <c r="I14" s="134">
        <v>38418886580</v>
      </c>
      <c r="J14" s="134">
        <v>5917881.4818237796</v>
      </c>
      <c r="K14" s="198">
        <f t="shared" si="0"/>
        <v>4.9817940444079516E-3</v>
      </c>
    </row>
    <row r="15" spans="1:13" s="68" customFormat="1" ht="37.5" customHeight="1">
      <c r="B15" s="69">
        <v>9</v>
      </c>
      <c r="C15" s="133" t="s">
        <v>210</v>
      </c>
      <c r="D15" s="220" t="s">
        <v>211</v>
      </c>
      <c r="E15" s="220" t="s">
        <v>309</v>
      </c>
      <c r="F15" s="134">
        <v>6011</v>
      </c>
      <c r="G15" s="135">
        <v>15739378570</v>
      </c>
      <c r="H15" s="136">
        <v>2964413750</v>
      </c>
      <c r="I15" s="134">
        <v>18703792320</v>
      </c>
      <c r="J15" s="134">
        <v>3111594.1307602702</v>
      </c>
      <c r="K15" s="198">
        <f t="shared" si="0"/>
        <v>4.6126869995280649E-3</v>
      </c>
    </row>
    <row r="16" spans="1:13" s="68" customFormat="1" ht="37.5" customHeight="1">
      <c r="B16" s="69">
        <v>10</v>
      </c>
      <c r="C16" s="133" t="s">
        <v>208</v>
      </c>
      <c r="D16" s="220" t="s">
        <v>209</v>
      </c>
      <c r="E16" s="220" t="s">
        <v>432</v>
      </c>
      <c r="F16" s="134">
        <v>5708</v>
      </c>
      <c r="G16" s="135">
        <v>12666572980</v>
      </c>
      <c r="H16" s="136">
        <v>3256093080</v>
      </c>
      <c r="I16" s="134">
        <v>15922666060</v>
      </c>
      <c r="J16" s="134">
        <v>2789535.04905396</v>
      </c>
      <c r="K16" s="198">
        <f t="shared" si="0"/>
        <v>4.3801725824831467E-3</v>
      </c>
    </row>
    <row r="17" spans="2:11" s="68" customFormat="1" ht="37.5" customHeight="1">
      <c r="B17" s="69">
        <v>11</v>
      </c>
      <c r="C17" s="133" t="s">
        <v>205</v>
      </c>
      <c r="D17" s="220" t="s">
        <v>206</v>
      </c>
      <c r="E17" s="220" t="s">
        <v>310</v>
      </c>
      <c r="F17" s="134">
        <v>5681</v>
      </c>
      <c r="G17" s="135">
        <v>11173835370</v>
      </c>
      <c r="H17" s="136">
        <v>2246218090</v>
      </c>
      <c r="I17" s="134">
        <v>13420053460</v>
      </c>
      <c r="J17" s="134">
        <v>2362269.57577891</v>
      </c>
      <c r="K17" s="198">
        <f t="shared" si="0"/>
        <v>4.3594534760137971E-3</v>
      </c>
    </row>
    <row r="18" spans="2:11" s="68" customFormat="1" ht="37.5" customHeight="1">
      <c r="B18" s="69">
        <v>12</v>
      </c>
      <c r="C18" s="133" t="s">
        <v>207</v>
      </c>
      <c r="D18" s="220" t="s">
        <v>311</v>
      </c>
      <c r="E18" s="220" t="s">
        <v>312</v>
      </c>
      <c r="F18" s="134">
        <v>5216</v>
      </c>
      <c r="G18" s="135">
        <v>15023127530</v>
      </c>
      <c r="H18" s="136">
        <v>2492624590</v>
      </c>
      <c r="I18" s="134">
        <v>17515752120</v>
      </c>
      <c r="J18" s="134">
        <v>3358081.31134969</v>
      </c>
      <c r="K18" s="198">
        <f t="shared" si="0"/>
        <v>4.0026244201527839E-3</v>
      </c>
    </row>
    <row r="19" spans="2:11" s="68" customFormat="1" ht="37.5" customHeight="1">
      <c r="B19" s="69">
        <v>13</v>
      </c>
      <c r="C19" s="133" t="s">
        <v>198</v>
      </c>
      <c r="D19" s="220" t="s">
        <v>298</v>
      </c>
      <c r="E19" s="220" t="s">
        <v>299</v>
      </c>
      <c r="F19" s="134">
        <v>5129</v>
      </c>
      <c r="G19" s="135">
        <v>9658648100</v>
      </c>
      <c r="H19" s="136">
        <v>11841128170</v>
      </c>
      <c r="I19" s="134">
        <v>21499776270</v>
      </c>
      <c r="J19" s="134">
        <v>4191806.6426203898</v>
      </c>
      <c r="K19" s="198">
        <f t="shared" si="0"/>
        <v>3.935862854862659E-3</v>
      </c>
    </row>
    <row r="20" spans="2:11" s="68" customFormat="1" ht="37.5" customHeight="1">
      <c r="B20" s="69">
        <v>14</v>
      </c>
      <c r="C20" s="133" t="s">
        <v>214</v>
      </c>
      <c r="D20" s="220" t="s">
        <v>215</v>
      </c>
      <c r="E20" s="220" t="s">
        <v>313</v>
      </c>
      <c r="F20" s="134">
        <v>4099</v>
      </c>
      <c r="G20" s="135">
        <v>6245943020</v>
      </c>
      <c r="H20" s="136">
        <v>1832143570</v>
      </c>
      <c r="I20" s="134">
        <v>8078086590</v>
      </c>
      <c r="J20" s="134">
        <v>1970745.6916321099</v>
      </c>
      <c r="K20" s="198">
        <f t="shared" si="0"/>
        <v>3.1454673117726731E-3</v>
      </c>
    </row>
    <row r="21" spans="2:11" s="68" customFormat="1" ht="37.5" customHeight="1">
      <c r="B21" s="69">
        <v>15</v>
      </c>
      <c r="C21" s="133" t="s">
        <v>287</v>
      </c>
      <c r="D21" s="220" t="s">
        <v>288</v>
      </c>
      <c r="E21" s="220" t="s">
        <v>790</v>
      </c>
      <c r="F21" s="134">
        <v>3730</v>
      </c>
      <c r="G21" s="135">
        <v>9788078320</v>
      </c>
      <c r="H21" s="136">
        <v>1419892210</v>
      </c>
      <c r="I21" s="134">
        <v>11207970530</v>
      </c>
      <c r="J21" s="134">
        <v>3004817.8364611301</v>
      </c>
      <c r="K21" s="198">
        <f t="shared" si="0"/>
        <v>2.8623061900249014E-3</v>
      </c>
    </row>
    <row r="22" spans="2:11" s="68" customFormat="1" ht="37.5" customHeight="1">
      <c r="B22" s="69">
        <v>16</v>
      </c>
      <c r="C22" s="133" t="s">
        <v>203</v>
      </c>
      <c r="D22" s="220" t="s">
        <v>314</v>
      </c>
      <c r="E22" s="220" t="s">
        <v>315</v>
      </c>
      <c r="F22" s="134">
        <v>3201</v>
      </c>
      <c r="G22" s="135">
        <v>6321275330</v>
      </c>
      <c r="H22" s="136">
        <v>3352949930</v>
      </c>
      <c r="I22" s="134">
        <v>9674225260</v>
      </c>
      <c r="J22" s="134">
        <v>3022250.9403311498</v>
      </c>
      <c r="K22" s="198">
        <f t="shared" si="0"/>
        <v>2.4563651780883937E-3</v>
      </c>
    </row>
    <row r="23" spans="2:11" s="68" customFormat="1" ht="37.5" customHeight="1">
      <c r="B23" s="69">
        <v>17</v>
      </c>
      <c r="C23" s="133" t="s">
        <v>216</v>
      </c>
      <c r="D23" s="220" t="s">
        <v>316</v>
      </c>
      <c r="E23" s="220" t="s">
        <v>791</v>
      </c>
      <c r="F23" s="134">
        <v>3178</v>
      </c>
      <c r="G23" s="135">
        <v>6707565070</v>
      </c>
      <c r="H23" s="136">
        <v>2763022400</v>
      </c>
      <c r="I23" s="134">
        <v>9470587470</v>
      </c>
      <c r="J23" s="134">
        <v>2980046.4033983601</v>
      </c>
      <c r="K23" s="198">
        <f t="shared" si="0"/>
        <v>2.4387155688737629E-3</v>
      </c>
    </row>
    <row r="24" spans="2:11" s="68" customFormat="1" ht="37.5" customHeight="1">
      <c r="B24" s="69">
        <v>18</v>
      </c>
      <c r="C24" s="133" t="s">
        <v>182</v>
      </c>
      <c r="D24" s="220" t="s">
        <v>183</v>
      </c>
      <c r="E24" s="220" t="s">
        <v>296</v>
      </c>
      <c r="F24" s="134">
        <v>2856</v>
      </c>
      <c r="G24" s="135">
        <v>11379022010</v>
      </c>
      <c r="H24" s="136">
        <v>1559896610</v>
      </c>
      <c r="I24" s="134">
        <v>12938918620</v>
      </c>
      <c r="J24" s="134">
        <v>4530433.6904761903</v>
      </c>
      <c r="K24" s="198">
        <f t="shared" si="0"/>
        <v>2.1916210398689323E-3</v>
      </c>
    </row>
    <row r="25" spans="2:11" s="68" customFormat="1" ht="37.5" customHeight="1">
      <c r="B25" s="69">
        <v>19</v>
      </c>
      <c r="C25" s="133" t="s">
        <v>217</v>
      </c>
      <c r="D25" s="220" t="s">
        <v>218</v>
      </c>
      <c r="E25" s="220" t="s">
        <v>317</v>
      </c>
      <c r="F25" s="134">
        <v>2641</v>
      </c>
      <c r="G25" s="135">
        <v>5396197790</v>
      </c>
      <c r="H25" s="136">
        <v>1279856860</v>
      </c>
      <c r="I25" s="134">
        <v>6676054650</v>
      </c>
      <c r="J25" s="134">
        <v>2527851.0602044701</v>
      </c>
      <c r="K25" s="198">
        <f t="shared" si="0"/>
        <v>2.0266355624278189E-3</v>
      </c>
    </row>
    <row r="26" spans="2:11" s="68" customFormat="1" ht="37.5" customHeight="1">
      <c r="B26" s="69">
        <v>20</v>
      </c>
      <c r="C26" s="133" t="s">
        <v>219</v>
      </c>
      <c r="D26" s="220" t="s">
        <v>220</v>
      </c>
      <c r="E26" s="220" t="s">
        <v>318</v>
      </c>
      <c r="F26" s="134">
        <v>2612</v>
      </c>
      <c r="G26" s="135">
        <v>1825488140</v>
      </c>
      <c r="H26" s="136">
        <v>1852805060</v>
      </c>
      <c r="I26" s="134">
        <v>3678293200</v>
      </c>
      <c r="J26" s="134">
        <v>1408228.63705972</v>
      </c>
      <c r="K26" s="198">
        <f t="shared" si="0"/>
        <v>2.0043817073311103E-3</v>
      </c>
    </row>
    <row r="27" spans="2:11" ht="13.5" customHeight="1">
      <c r="B27" s="23" t="s">
        <v>481</v>
      </c>
      <c r="C27" s="65"/>
      <c r="D27" s="65"/>
      <c r="E27" s="65"/>
      <c r="F27" s="65"/>
      <c r="G27" s="65"/>
    </row>
    <row r="28" spans="2:11" ht="13.5" customHeight="1">
      <c r="B28" s="54" t="s">
        <v>221</v>
      </c>
      <c r="F28" s="6"/>
    </row>
    <row r="29" spans="2:11" ht="13.5" customHeight="1">
      <c r="B29" s="70" t="s">
        <v>134</v>
      </c>
      <c r="E29" s="26"/>
      <c r="F29" s="6"/>
    </row>
    <row r="30" spans="2:11" ht="13.5" customHeight="1">
      <c r="B30" s="70" t="s">
        <v>238</v>
      </c>
      <c r="E30" s="26"/>
      <c r="F30" s="6"/>
    </row>
    <row r="31" spans="2:11" ht="13.5" customHeight="1">
      <c r="B31" s="70" t="s">
        <v>269</v>
      </c>
      <c r="E31" s="26"/>
      <c r="F31" s="6"/>
    </row>
    <row r="32" spans="2:11">
      <c r="B32" s="70" t="s">
        <v>135</v>
      </c>
      <c r="E32" s="26"/>
      <c r="F32" s="6"/>
    </row>
  </sheetData>
  <mergeCells count="8">
    <mergeCell ref="B3:D3"/>
    <mergeCell ref="K5:K6"/>
    <mergeCell ref="J5:J6"/>
    <mergeCell ref="B5:B6"/>
    <mergeCell ref="C5:D6"/>
    <mergeCell ref="E5:E6"/>
    <mergeCell ref="F5:F6"/>
    <mergeCell ref="G5:I5"/>
  </mergeCells>
  <phoneticPr fontId="4"/>
  <pageMargins left="0.59055118110236227" right="0.43307086614173229" top="0.74803149606299213" bottom="0.74803149606299213" header="0.31496062992125984" footer="0.31496062992125984"/>
  <pageSetup paperSize="9" scale="75" orientation="portrait" r:id="rId1"/>
  <headerFooter>
    <oddHeader>&amp;R&amp;"ＭＳ 明朝,標準"&amp;12 2-2.高額レセプトの件数及び医療費</oddHeader>
  </headerFooter>
  <ignoredErrors>
    <ignoredError sqref="C7:C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A680D-140E-40CB-AEAC-7F33A1568168}">
  <sheetPr codeName="Sheet35"/>
  <dimension ref="B1:J8"/>
  <sheetViews>
    <sheetView showGridLines="0" zoomScaleNormal="100" zoomScaleSheetLayoutView="100" workbookViewId="0"/>
  </sheetViews>
  <sheetFormatPr defaultColWidth="9" defaultRowHeight="13.5"/>
  <cols>
    <col min="1" max="1" width="4.625" style="6" customWidth="1"/>
    <col min="2" max="2" width="12.25" style="6" customWidth="1"/>
    <col min="3" max="4" width="12.625" style="6" customWidth="1"/>
    <col min="5" max="5" width="11.625" style="6" customWidth="1"/>
    <col min="6" max="8" width="17.625" style="6" customWidth="1"/>
    <col min="9" max="10" width="11.625" style="6" customWidth="1"/>
    <col min="11" max="16384" width="9" style="6"/>
  </cols>
  <sheetData>
    <row r="1" spans="2:10" ht="16.5" customHeight="1">
      <c r="B1" s="26" t="s">
        <v>519</v>
      </c>
    </row>
    <row r="2" spans="2:10" ht="16.5" customHeight="1">
      <c r="B2" s="26" t="s">
        <v>504</v>
      </c>
    </row>
    <row r="3" spans="2:10" ht="16.5" customHeight="1">
      <c r="B3" s="322" t="s">
        <v>482</v>
      </c>
      <c r="C3" s="192" t="s">
        <v>80</v>
      </c>
      <c r="D3" s="192" t="s">
        <v>78</v>
      </c>
      <c r="E3" s="192" t="s">
        <v>76</v>
      </c>
      <c r="F3" s="192" t="s">
        <v>75</v>
      </c>
      <c r="G3" s="192" t="s">
        <v>74</v>
      </c>
      <c r="H3" s="192" t="s">
        <v>73</v>
      </c>
      <c r="I3" s="192" t="s">
        <v>72</v>
      </c>
      <c r="J3" s="109"/>
    </row>
    <row r="4" spans="2:10" ht="16.5" customHeight="1">
      <c r="B4" s="323"/>
      <c r="C4" s="320" t="s">
        <v>96</v>
      </c>
      <c r="D4" s="320" t="s">
        <v>97</v>
      </c>
      <c r="E4" s="320" t="s">
        <v>243</v>
      </c>
      <c r="F4" s="325" t="s">
        <v>223</v>
      </c>
      <c r="G4" s="293"/>
      <c r="H4" s="33"/>
      <c r="I4" s="320" t="s">
        <v>247</v>
      </c>
      <c r="J4" s="110"/>
    </row>
    <row r="5" spans="2:10" ht="60" customHeight="1">
      <c r="B5" s="324"/>
      <c r="C5" s="321"/>
      <c r="D5" s="321"/>
      <c r="E5" s="321"/>
      <c r="F5" s="321"/>
      <c r="G5" s="292" t="s">
        <v>224</v>
      </c>
      <c r="H5" s="35" t="s">
        <v>225</v>
      </c>
      <c r="I5" s="321"/>
      <c r="J5" s="110"/>
    </row>
    <row r="6" spans="2:10" ht="19.5" customHeight="1">
      <c r="B6" s="295" t="s">
        <v>483</v>
      </c>
      <c r="C6" s="134">
        <v>12666463</v>
      </c>
      <c r="D6" s="211">
        <v>214810</v>
      </c>
      <c r="E6" s="244">
        <f>IFERROR(D6/C6,"-")</f>
        <v>1.6958956892701618E-2</v>
      </c>
      <c r="F6" s="211">
        <v>477717148040</v>
      </c>
      <c r="G6" s="211">
        <v>214276467980</v>
      </c>
      <c r="H6" s="210">
        <f>F6-G6</f>
        <v>263440680060</v>
      </c>
      <c r="I6" s="37">
        <f>IFERROR(G6/F6,"-")</f>
        <v>0.44854255045929042</v>
      </c>
      <c r="J6" s="29"/>
    </row>
    <row r="7" spans="2:10" ht="19.5" customHeight="1" thickBot="1">
      <c r="B7" s="295" t="s">
        <v>484</v>
      </c>
      <c r="C7" s="134">
        <v>20102589</v>
      </c>
      <c r="D7" s="211">
        <v>288095</v>
      </c>
      <c r="E7" s="244">
        <f>IFERROR(D7/C7,"-")</f>
        <v>1.4331238628019506E-2</v>
      </c>
      <c r="F7" s="211">
        <v>627878589970</v>
      </c>
      <c r="G7" s="211">
        <v>266876535790</v>
      </c>
      <c r="H7" s="210">
        <f t="shared" ref="H7" si="0">F7-G7</f>
        <v>361002054180</v>
      </c>
      <c r="I7" s="37">
        <f>IFERROR(G7/F7,"-")</f>
        <v>0.42504480970238423</v>
      </c>
      <c r="J7" s="29"/>
    </row>
    <row r="8" spans="2:10" ht="19.5" customHeight="1" thickTop="1">
      <c r="B8" s="294" t="s">
        <v>486</v>
      </c>
      <c r="C8" s="196">
        <f>地区別_件数及び割合!D14</f>
        <v>32769052</v>
      </c>
      <c r="D8" s="196">
        <f>地区別_件数及び割合!E14</f>
        <v>502905</v>
      </c>
      <c r="E8" s="245">
        <f>地区別_件数及び割合!F14</f>
        <v>1.5346949920919287E-2</v>
      </c>
      <c r="F8" s="209">
        <f>地区別_件数及び割合!G14</f>
        <v>1105595738010</v>
      </c>
      <c r="G8" s="209">
        <f>地区別_件数及び割合!H14</f>
        <v>481153003770</v>
      </c>
      <c r="H8" s="209">
        <f>地区別_件数及び割合!I14</f>
        <v>624442734240</v>
      </c>
      <c r="I8" s="39">
        <f>地区別_件数及び割合!J14</f>
        <v>0.43519795457609484</v>
      </c>
      <c r="J8" s="29"/>
    </row>
  </sheetData>
  <mergeCells count="6">
    <mergeCell ref="I4:I5"/>
    <mergeCell ref="B3:B5"/>
    <mergeCell ref="C4:C5"/>
    <mergeCell ref="D4:D5"/>
    <mergeCell ref="E4:E5"/>
    <mergeCell ref="F4:F5"/>
  </mergeCells>
  <phoneticPr fontId="4"/>
  <pageMargins left="0.70866141732283472" right="0.19685039370078741"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ignoredErrors>
    <ignoredError sqref="H7 H6" emptyCellReferenc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Q55"/>
  <sheetViews>
    <sheetView showGridLines="0" zoomScaleNormal="100" zoomScaleSheetLayoutView="100" workbookViewId="0"/>
  </sheetViews>
  <sheetFormatPr defaultColWidth="9" defaultRowHeight="13.5"/>
  <cols>
    <col min="1" max="1" width="4.625" style="6" customWidth="1"/>
    <col min="2" max="2" width="3.375" style="6" customWidth="1"/>
    <col min="3" max="3" width="11.625" style="6" customWidth="1"/>
    <col min="4" max="4" width="9.75" style="3" customWidth="1"/>
    <col min="5" max="5" width="6" style="6" customWidth="1"/>
    <col min="6" max="6" width="22.75" style="6" customWidth="1"/>
    <col min="7" max="7" width="33.125" style="6" customWidth="1"/>
    <col min="8" max="8" width="8.25" style="6" customWidth="1"/>
    <col min="9" max="12" width="9.75" style="6" customWidth="1"/>
    <col min="13" max="13" width="10.25" style="3" customWidth="1"/>
    <col min="14" max="15" width="9" style="6"/>
    <col min="16" max="17" width="15.625" style="3" customWidth="1"/>
    <col min="18" max="16384" width="9" style="6"/>
  </cols>
  <sheetData>
    <row r="1" spans="1:17" ht="16.5" customHeight="1">
      <c r="B1" s="99" t="s">
        <v>498</v>
      </c>
      <c r="C1" s="100"/>
      <c r="D1" s="99"/>
      <c r="E1" s="101"/>
      <c r="F1" s="101"/>
      <c r="G1" s="101"/>
      <c r="H1" s="101"/>
      <c r="I1" s="101"/>
      <c r="J1" s="101"/>
      <c r="K1" s="101"/>
      <c r="L1" s="8"/>
    </row>
    <row r="2" spans="1:17" ht="16.5" customHeight="1">
      <c r="B2" s="8" t="s">
        <v>493</v>
      </c>
      <c r="C2" s="8"/>
      <c r="D2" s="8"/>
      <c r="E2" s="8"/>
      <c r="F2" s="8"/>
      <c r="G2" s="8"/>
      <c r="H2" s="8"/>
      <c r="I2" s="8"/>
      <c r="J2" s="8"/>
      <c r="K2" s="8"/>
      <c r="L2" s="8"/>
    </row>
    <row r="3" spans="1:17" ht="25.5" customHeight="1">
      <c r="A3" s="8"/>
      <c r="B3" s="390"/>
      <c r="C3" s="374" t="s">
        <v>109</v>
      </c>
      <c r="D3" s="390" t="s">
        <v>259</v>
      </c>
      <c r="E3" s="374" t="s">
        <v>108</v>
      </c>
      <c r="F3" s="374"/>
      <c r="G3" s="379" t="s">
        <v>266</v>
      </c>
      <c r="H3" s="379" t="s">
        <v>267</v>
      </c>
      <c r="I3" s="379" t="s">
        <v>265</v>
      </c>
      <c r="J3" s="374"/>
      <c r="K3" s="374"/>
      <c r="L3" s="379" t="s">
        <v>268</v>
      </c>
      <c r="M3" s="370" t="s">
        <v>260</v>
      </c>
      <c r="P3" s="48" t="s">
        <v>248</v>
      </c>
      <c r="Q3" s="6"/>
    </row>
    <row r="4" spans="1:17" ht="25.5" customHeight="1" thickBot="1">
      <c r="A4" s="8"/>
      <c r="B4" s="391"/>
      <c r="C4" s="389"/>
      <c r="D4" s="408"/>
      <c r="E4" s="389"/>
      <c r="F4" s="389"/>
      <c r="G4" s="389"/>
      <c r="H4" s="389"/>
      <c r="I4" s="106" t="s">
        <v>105</v>
      </c>
      <c r="J4" s="107" t="s">
        <v>106</v>
      </c>
      <c r="K4" s="108" t="s">
        <v>107</v>
      </c>
      <c r="L4" s="406"/>
      <c r="M4" s="409"/>
      <c r="P4" s="69" t="s">
        <v>109</v>
      </c>
      <c r="Q4" s="174" t="s">
        <v>258</v>
      </c>
    </row>
    <row r="5" spans="1:17" ht="29.25" customHeight="1">
      <c r="B5" s="392">
        <v>1</v>
      </c>
      <c r="C5" s="395" t="s">
        <v>137</v>
      </c>
      <c r="D5" s="398">
        <f>Q5</f>
        <v>154242</v>
      </c>
      <c r="E5" s="88" t="str">
        <f>'高額レセ疾病傾向(患者数順)'!$C$7</f>
        <v>1901</v>
      </c>
      <c r="F5" s="221" t="str">
        <f>'高額レセ疾病傾向(患者数順)'!$D$7</f>
        <v>骨折</v>
      </c>
      <c r="G5" s="221" t="s">
        <v>638</v>
      </c>
      <c r="H5" s="137">
        <v>2387</v>
      </c>
      <c r="I5" s="138">
        <v>6740665730</v>
      </c>
      <c r="J5" s="139">
        <v>941550670</v>
      </c>
      <c r="K5" s="71">
        <f>IF(SUM(I5:J5)=0,"-",SUM(I5:J5))</f>
        <v>7682216400</v>
      </c>
      <c r="L5" s="175">
        <f>IFERROR(K5/H5,"-")</f>
        <v>3218356.2630917472</v>
      </c>
      <c r="M5" s="182">
        <f>IFERROR(H5/$Q$5,"-")</f>
        <v>1.54756810726002E-2</v>
      </c>
      <c r="P5" s="49" t="s">
        <v>249</v>
      </c>
      <c r="Q5" s="207">
        <f>地区別_患者数!$AM6</f>
        <v>154242</v>
      </c>
    </row>
    <row r="6" spans="1:17" ht="29.25" customHeight="1">
      <c r="B6" s="393"/>
      <c r="C6" s="396"/>
      <c r="D6" s="403"/>
      <c r="E6" s="80" t="str">
        <f>'高額レセ疾病傾向(患者数順)'!$C$8</f>
        <v>0903</v>
      </c>
      <c r="F6" s="222" t="str">
        <f>'高額レセ疾病傾向(患者数順)'!$D$8</f>
        <v>その他の心疾患</v>
      </c>
      <c r="G6" s="222" t="s">
        <v>639</v>
      </c>
      <c r="H6" s="81">
        <v>1794</v>
      </c>
      <c r="I6" s="82">
        <v>4985887310</v>
      </c>
      <c r="J6" s="83">
        <v>1127749770</v>
      </c>
      <c r="K6" s="72">
        <f t="shared" ref="K6:K43" si="0">IF(SUM(I6:J6)=0,"-",SUM(I6:J6))</f>
        <v>6113637080</v>
      </c>
      <c r="L6" s="176">
        <f t="shared" ref="L6:L44" si="1">IFERROR(K6/H6,"-")</f>
        <v>3407824.4593088073</v>
      </c>
      <c r="M6" s="183">
        <f t="shared" ref="M6:M9" si="2">IFERROR(H6/$Q$5,"-")</f>
        <v>1.1631073248531529E-2</v>
      </c>
      <c r="P6" s="49" t="s">
        <v>250</v>
      </c>
      <c r="Q6" s="207">
        <f>地区別_患者数!$AM7</f>
        <v>115907</v>
      </c>
    </row>
    <row r="7" spans="1:17" ht="29.25" customHeight="1">
      <c r="B7" s="393"/>
      <c r="C7" s="396"/>
      <c r="D7" s="403"/>
      <c r="E7" s="80" t="str">
        <f>'高額レセ疾病傾向(患者数順)'!$C$9</f>
        <v>0210</v>
      </c>
      <c r="F7" s="222" t="str">
        <f>'高額レセ疾病傾向(患者数順)'!$D$9</f>
        <v>その他の悪性新生物＜腫瘍＞</v>
      </c>
      <c r="G7" s="222" t="s">
        <v>640</v>
      </c>
      <c r="H7" s="81">
        <v>1424</v>
      </c>
      <c r="I7" s="82">
        <v>2992747850</v>
      </c>
      <c r="J7" s="83">
        <v>2405774140</v>
      </c>
      <c r="K7" s="72">
        <f t="shared" si="0"/>
        <v>5398521990</v>
      </c>
      <c r="L7" s="176">
        <f t="shared" si="1"/>
        <v>3791096.9030898875</v>
      </c>
      <c r="M7" s="183">
        <f t="shared" si="2"/>
        <v>9.2322454325021713E-3</v>
      </c>
      <c r="P7" s="49" t="s">
        <v>251</v>
      </c>
      <c r="Q7" s="207">
        <f>地区別_患者数!$AM8</f>
        <v>184329</v>
      </c>
    </row>
    <row r="8" spans="1:17" ht="29.25" customHeight="1">
      <c r="B8" s="393"/>
      <c r="C8" s="396"/>
      <c r="D8" s="403"/>
      <c r="E8" s="80" t="str">
        <f>'高額レセ疾病傾向(患者数順)'!$C$10</f>
        <v>1011</v>
      </c>
      <c r="F8" s="222" t="str">
        <f>'高額レセ疾病傾向(患者数順)'!$D$10</f>
        <v>その他の呼吸器系の疾患</v>
      </c>
      <c r="G8" s="222" t="s">
        <v>641</v>
      </c>
      <c r="H8" s="81">
        <v>1360</v>
      </c>
      <c r="I8" s="82">
        <v>3257099380</v>
      </c>
      <c r="J8" s="83">
        <v>649833950</v>
      </c>
      <c r="K8" s="72">
        <f t="shared" si="0"/>
        <v>3906933330</v>
      </c>
      <c r="L8" s="176">
        <f t="shared" si="1"/>
        <v>2872745.0955882352</v>
      </c>
      <c r="M8" s="183">
        <f t="shared" si="2"/>
        <v>8.8173130535133103E-3</v>
      </c>
      <c r="P8" s="49" t="s">
        <v>252</v>
      </c>
      <c r="Q8" s="207">
        <f>地区別_患者数!$AM9</f>
        <v>130081</v>
      </c>
    </row>
    <row r="9" spans="1:17" ht="29.25" customHeight="1" thickBot="1">
      <c r="B9" s="394"/>
      <c r="C9" s="397"/>
      <c r="D9" s="410"/>
      <c r="E9" s="84" t="str">
        <f>'高額レセ疾病傾向(患者数順)'!$C$11</f>
        <v>0906</v>
      </c>
      <c r="F9" s="223" t="str">
        <f>'高額レセ疾病傾向(患者数順)'!$D$11</f>
        <v>脳梗塞</v>
      </c>
      <c r="G9" s="223" t="s">
        <v>642</v>
      </c>
      <c r="H9" s="85">
        <v>1209</v>
      </c>
      <c r="I9" s="86">
        <v>4368026080</v>
      </c>
      <c r="J9" s="87">
        <v>384521210</v>
      </c>
      <c r="K9" s="73">
        <f t="shared" si="0"/>
        <v>4752547290</v>
      </c>
      <c r="L9" s="177">
        <f t="shared" si="1"/>
        <v>3930973.7717121588</v>
      </c>
      <c r="M9" s="184">
        <f t="shared" si="2"/>
        <v>7.8383319718364642E-3</v>
      </c>
      <c r="P9" s="49" t="s">
        <v>253</v>
      </c>
      <c r="Q9" s="207">
        <f>地区別_患者数!$AM10</f>
        <v>105572</v>
      </c>
    </row>
    <row r="10" spans="1:17" ht="29.25" customHeight="1">
      <c r="B10" s="392">
        <v>2</v>
      </c>
      <c r="C10" s="395" t="s">
        <v>138</v>
      </c>
      <c r="D10" s="398">
        <f>Q6</f>
        <v>115907</v>
      </c>
      <c r="E10" s="88" t="str">
        <f>'高額レセ疾病傾向(患者数順)'!$C$7</f>
        <v>1901</v>
      </c>
      <c r="F10" s="221" t="str">
        <f>'高額レセ疾病傾向(患者数順)'!$D$7</f>
        <v>骨折</v>
      </c>
      <c r="G10" s="221" t="s">
        <v>638</v>
      </c>
      <c r="H10" s="137">
        <v>2089</v>
      </c>
      <c r="I10" s="138">
        <v>5628222790</v>
      </c>
      <c r="J10" s="139">
        <v>826023150</v>
      </c>
      <c r="K10" s="71">
        <f t="shared" si="0"/>
        <v>6454245940</v>
      </c>
      <c r="L10" s="175">
        <f t="shared" si="1"/>
        <v>3089634.246050742</v>
      </c>
      <c r="M10" s="182">
        <f>IFERROR(H10/$Q$6,"-")</f>
        <v>1.8023070220090243E-2</v>
      </c>
      <c r="P10" s="49" t="s">
        <v>254</v>
      </c>
      <c r="Q10" s="207">
        <f>地区別_患者数!$AM11</f>
        <v>132591</v>
      </c>
    </row>
    <row r="11" spans="1:17" ht="29.25" customHeight="1">
      <c r="B11" s="393"/>
      <c r="C11" s="396"/>
      <c r="D11" s="403"/>
      <c r="E11" s="80" t="str">
        <f>'高額レセ疾病傾向(患者数順)'!$C$8</f>
        <v>0903</v>
      </c>
      <c r="F11" s="222" t="str">
        <f>'高額レセ疾病傾向(患者数順)'!$D$8</f>
        <v>その他の心疾患</v>
      </c>
      <c r="G11" s="222" t="s">
        <v>639</v>
      </c>
      <c r="H11" s="81">
        <v>1445</v>
      </c>
      <c r="I11" s="82">
        <v>3770402260</v>
      </c>
      <c r="J11" s="83">
        <v>965652480</v>
      </c>
      <c r="K11" s="72">
        <f t="shared" si="0"/>
        <v>4736054740</v>
      </c>
      <c r="L11" s="176">
        <f t="shared" si="1"/>
        <v>3277546.5328719723</v>
      </c>
      <c r="M11" s="183">
        <f t="shared" ref="M11:M14" si="3">IFERROR(H11/$Q$6,"-")</f>
        <v>1.2466891559612447E-2</v>
      </c>
      <c r="P11" s="49" t="s">
        <v>255</v>
      </c>
      <c r="Q11" s="207">
        <f>地区別_患者数!$AM12</f>
        <v>134913</v>
      </c>
    </row>
    <row r="12" spans="1:17" ht="29.25" customHeight="1">
      <c r="B12" s="393"/>
      <c r="C12" s="396"/>
      <c r="D12" s="403"/>
      <c r="E12" s="80" t="str">
        <f>'高額レセ疾病傾向(患者数順)'!$C$9</f>
        <v>0210</v>
      </c>
      <c r="F12" s="222" t="str">
        <f>'高額レセ疾病傾向(患者数順)'!$D$9</f>
        <v>その他の悪性新生物＜腫瘍＞</v>
      </c>
      <c r="G12" s="222" t="s">
        <v>640</v>
      </c>
      <c r="H12" s="81">
        <v>1113</v>
      </c>
      <c r="I12" s="82">
        <v>2353383560</v>
      </c>
      <c r="J12" s="83">
        <v>1721366030</v>
      </c>
      <c r="K12" s="72">
        <f>IF(SUM(I12:J12)=0,"-",SUM(I12:J12))</f>
        <v>4074749590</v>
      </c>
      <c r="L12" s="176">
        <f t="shared" si="1"/>
        <v>3661050.8445642409</v>
      </c>
      <c r="M12" s="183">
        <f t="shared" si="3"/>
        <v>9.6025261632170615E-3</v>
      </c>
      <c r="P12" s="49" t="s">
        <v>256</v>
      </c>
      <c r="Q12" s="207">
        <f>地区別_患者数!$AM13</f>
        <v>367590</v>
      </c>
    </row>
    <row r="13" spans="1:17" ht="29.25" customHeight="1">
      <c r="B13" s="393"/>
      <c r="C13" s="396"/>
      <c r="D13" s="403"/>
      <c r="E13" s="80" t="str">
        <f>'高額レセ疾病傾向(患者数順)'!$C$10</f>
        <v>1011</v>
      </c>
      <c r="F13" s="222" t="str">
        <f>'高額レセ疾病傾向(患者数順)'!$D$10</f>
        <v>その他の呼吸器系の疾患</v>
      </c>
      <c r="G13" s="222" t="s">
        <v>643</v>
      </c>
      <c r="H13" s="81">
        <v>1078</v>
      </c>
      <c r="I13" s="82">
        <v>2535325350</v>
      </c>
      <c r="J13" s="83">
        <v>520200850</v>
      </c>
      <c r="K13" s="72">
        <f t="shared" si="0"/>
        <v>3055526200</v>
      </c>
      <c r="L13" s="176">
        <f t="shared" si="1"/>
        <v>2834439.8886827459</v>
      </c>
      <c r="M13" s="183">
        <f t="shared" si="3"/>
        <v>9.3005599316693562E-3</v>
      </c>
      <c r="P13" s="49" t="s">
        <v>257</v>
      </c>
      <c r="Q13" s="207">
        <f>地区別_患者数!$AM14</f>
        <v>1303145</v>
      </c>
    </row>
    <row r="14" spans="1:17" ht="29.25" customHeight="1" thickBot="1">
      <c r="B14" s="394"/>
      <c r="C14" s="397"/>
      <c r="D14" s="410"/>
      <c r="E14" s="84" t="str">
        <f>'高額レセ疾病傾向(患者数順)'!$C$11</f>
        <v>0906</v>
      </c>
      <c r="F14" s="223" t="str">
        <f>'高額レセ疾病傾向(患者数順)'!$D$11</f>
        <v>脳梗塞</v>
      </c>
      <c r="G14" s="223" t="s">
        <v>644</v>
      </c>
      <c r="H14" s="85">
        <v>810</v>
      </c>
      <c r="I14" s="86">
        <v>2882105160</v>
      </c>
      <c r="J14" s="87">
        <v>224449430</v>
      </c>
      <c r="K14" s="73">
        <f t="shared" si="0"/>
        <v>3106554590</v>
      </c>
      <c r="L14" s="177">
        <f t="shared" si="1"/>
        <v>3835252.5802469137</v>
      </c>
      <c r="M14" s="184">
        <f t="shared" si="3"/>
        <v>6.9883613586754897E-3</v>
      </c>
    </row>
    <row r="15" spans="1:17" ht="29.25" customHeight="1">
      <c r="B15" s="392">
        <v>3</v>
      </c>
      <c r="C15" s="395" t="s">
        <v>139</v>
      </c>
      <c r="D15" s="398">
        <f>Q7</f>
        <v>184329</v>
      </c>
      <c r="E15" s="88" t="str">
        <f>'高額レセ疾病傾向(患者数順)'!$C$7</f>
        <v>1901</v>
      </c>
      <c r="F15" s="221" t="str">
        <f>'高額レセ疾病傾向(患者数順)'!$D$7</f>
        <v>骨折</v>
      </c>
      <c r="G15" s="221" t="s">
        <v>638</v>
      </c>
      <c r="H15" s="137">
        <v>3122</v>
      </c>
      <c r="I15" s="138">
        <v>7540036000</v>
      </c>
      <c r="J15" s="139">
        <v>1181933290</v>
      </c>
      <c r="K15" s="71">
        <f t="shared" si="0"/>
        <v>8721969290</v>
      </c>
      <c r="L15" s="175">
        <f t="shared" si="1"/>
        <v>2793712.1364509929</v>
      </c>
      <c r="M15" s="182">
        <f>IFERROR(H15/$Q$7,"-")</f>
        <v>1.6937107020599036E-2</v>
      </c>
    </row>
    <row r="16" spans="1:17" ht="29.25" customHeight="1">
      <c r="B16" s="393"/>
      <c r="C16" s="396"/>
      <c r="D16" s="403"/>
      <c r="E16" s="80" t="str">
        <f>'高額レセ疾病傾向(患者数順)'!$C$8</f>
        <v>0903</v>
      </c>
      <c r="F16" s="222" t="str">
        <f>'高額レセ疾病傾向(患者数順)'!$D$8</f>
        <v>その他の心疾患</v>
      </c>
      <c r="G16" s="222" t="s">
        <v>645</v>
      </c>
      <c r="H16" s="81">
        <v>2152</v>
      </c>
      <c r="I16" s="82">
        <v>5633384580</v>
      </c>
      <c r="J16" s="83">
        <v>1419291750</v>
      </c>
      <c r="K16" s="72">
        <f t="shared" si="0"/>
        <v>7052676330</v>
      </c>
      <c r="L16" s="176">
        <f t="shared" si="1"/>
        <v>3277265.9526022305</v>
      </c>
      <c r="M16" s="183">
        <f t="shared" ref="M16:M19" si="4">IFERROR(H16/$Q$7,"-")</f>
        <v>1.1674777164743475E-2</v>
      </c>
    </row>
    <row r="17" spans="2:13" ht="29.25" customHeight="1">
      <c r="B17" s="393"/>
      <c r="C17" s="396"/>
      <c r="D17" s="403"/>
      <c r="E17" s="80" t="str">
        <f>'高額レセ疾病傾向(患者数順)'!$C$9</f>
        <v>0210</v>
      </c>
      <c r="F17" s="222" t="str">
        <f>'高額レセ疾病傾向(患者数順)'!$D$9</f>
        <v>その他の悪性新生物＜腫瘍＞</v>
      </c>
      <c r="G17" s="222" t="s">
        <v>646</v>
      </c>
      <c r="H17" s="81">
        <v>1769</v>
      </c>
      <c r="I17" s="82">
        <v>3695497930</v>
      </c>
      <c r="J17" s="83">
        <v>3297591910</v>
      </c>
      <c r="K17" s="72">
        <f t="shared" si="0"/>
        <v>6993089840</v>
      </c>
      <c r="L17" s="176">
        <f t="shared" si="1"/>
        <v>3953131.6223855284</v>
      </c>
      <c r="M17" s="183">
        <f t="shared" si="4"/>
        <v>9.5969706340293722E-3</v>
      </c>
    </row>
    <row r="18" spans="2:13" ht="29.25" customHeight="1">
      <c r="B18" s="393"/>
      <c r="C18" s="396"/>
      <c r="D18" s="403"/>
      <c r="E18" s="80" t="str">
        <f>'高額レセ疾病傾向(患者数順)'!$C$10</f>
        <v>1011</v>
      </c>
      <c r="F18" s="222" t="str">
        <f>'高額レセ疾病傾向(患者数順)'!$D$10</f>
        <v>その他の呼吸器系の疾患</v>
      </c>
      <c r="G18" s="222" t="s">
        <v>641</v>
      </c>
      <c r="H18" s="81">
        <v>1695</v>
      </c>
      <c r="I18" s="82">
        <v>3756626480</v>
      </c>
      <c r="J18" s="83">
        <v>799676000</v>
      </c>
      <c r="K18" s="72">
        <f t="shared" si="0"/>
        <v>4556302480</v>
      </c>
      <c r="L18" s="176">
        <f t="shared" si="1"/>
        <v>2688084.0589970499</v>
      </c>
      <c r="M18" s="183">
        <f t="shared" si="4"/>
        <v>9.1955145419331738E-3</v>
      </c>
    </row>
    <row r="19" spans="2:13" ht="29.25" customHeight="1" thickBot="1">
      <c r="B19" s="394"/>
      <c r="C19" s="397"/>
      <c r="D19" s="410"/>
      <c r="E19" s="84" t="str">
        <f>'高額レセ疾病傾向(患者数順)'!$C$11</f>
        <v>0906</v>
      </c>
      <c r="F19" s="223" t="str">
        <f>'高額レセ疾病傾向(患者数順)'!$D$11</f>
        <v>脳梗塞</v>
      </c>
      <c r="G19" s="223" t="s">
        <v>647</v>
      </c>
      <c r="H19" s="85">
        <v>1417</v>
      </c>
      <c r="I19" s="86">
        <v>4745066850</v>
      </c>
      <c r="J19" s="87">
        <v>401858600</v>
      </c>
      <c r="K19" s="73">
        <f t="shared" si="0"/>
        <v>5146925450</v>
      </c>
      <c r="L19" s="177">
        <f t="shared" si="1"/>
        <v>3632269.1954834159</v>
      </c>
      <c r="M19" s="184">
        <f t="shared" si="4"/>
        <v>7.687341655409621E-3</v>
      </c>
    </row>
    <row r="20" spans="2:13" ht="29.25" customHeight="1">
      <c r="B20" s="392">
        <v>4</v>
      </c>
      <c r="C20" s="395" t="s">
        <v>140</v>
      </c>
      <c r="D20" s="398">
        <f>Q8</f>
        <v>130081</v>
      </c>
      <c r="E20" s="88" t="str">
        <f>'高額レセ疾病傾向(患者数順)'!$C$7</f>
        <v>1901</v>
      </c>
      <c r="F20" s="221" t="str">
        <f>'高額レセ疾病傾向(患者数順)'!$D$7</f>
        <v>骨折</v>
      </c>
      <c r="G20" s="221" t="s">
        <v>638</v>
      </c>
      <c r="H20" s="137">
        <v>2031</v>
      </c>
      <c r="I20" s="138">
        <v>5174993040</v>
      </c>
      <c r="J20" s="139">
        <v>787856120</v>
      </c>
      <c r="K20" s="71">
        <f t="shared" si="0"/>
        <v>5962849160</v>
      </c>
      <c r="L20" s="175">
        <f t="shared" si="1"/>
        <v>2935917.853274249</v>
      </c>
      <c r="M20" s="182">
        <f>IFERROR(H20/$Q$8,"-")</f>
        <v>1.5613348605868651E-2</v>
      </c>
    </row>
    <row r="21" spans="2:13" ht="29.25" customHeight="1">
      <c r="B21" s="393"/>
      <c r="C21" s="396"/>
      <c r="D21" s="403"/>
      <c r="E21" s="80" t="str">
        <f>'高額レセ疾病傾向(患者数順)'!$C$8</f>
        <v>0903</v>
      </c>
      <c r="F21" s="222" t="str">
        <f>'高額レセ疾病傾向(患者数順)'!$D$8</f>
        <v>その他の心疾患</v>
      </c>
      <c r="G21" s="222" t="s">
        <v>645</v>
      </c>
      <c r="H21" s="81">
        <v>1504</v>
      </c>
      <c r="I21" s="82">
        <v>4098113180</v>
      </c>
      <c r="J21" s="83">
        <v>908871730</v>
      </c>
      <c r="K21" s="72">
        <f t="shared" si="0"/>
        <v>5006984910</v>
      </c>
      <c r="L21" s="176">
        <f t="shared" si="1"/>
        <v>3329112.3071808512</v>
      </c>
      <c r="M21" s="183">
        <f t="shared" ref="M21:M24" si="5">IFERROR(H21/$Q$8,"-")</f>
        <v>1.156202673718683E-2</v>
      </c>
    </row>
    <row r="22" spans="2:13" ht="29.25" customHeight="1">
      <c r="B22" s="393"/>
      <c r="C22" s="396"/>
      <c r="D22" s="403"/>
      <c r="E22" s="80" t="str">
        <f>'高額レセ疾病傾向(患者数順)'!$C$9</f>
        <v>0210</v>
      </c>
      <c r="F22" s="222" t="str">
        <f>'高額レセ疾病傾向(患者数順)'!$D$9</f>
        <v>その他の悪性新生物＜腫瘍＞</v>
      </c>
      <c r="G22" s="222" t="s">
        <v>640</v>
      </c>
      <c r="H22" s="81">
        <v>1152</v>
      </c>
      <c r="I22" s="82">
        <v>2222288470</v>
      </c>
      <c r="J22" s="83">
        <v>1866115770</v>
      </c>
      <c r="K22" s="72">
        <f t="shared" si="0"/>
        <v>4088404240</v>
      </c>
      <c r="L22" s="176">
        <f t="shared" si="1"/>
        <v>3548962.013888889</v>
      </c>
      <c r="M22" s="183">
        <f t="shared" si="5"/>
        <v>8.8560204795473593E-3</v>
      </c>
    </row>
    <row r="23" spans="2:13" ht="29.25" customHeight="1">
      <c r="B23" s="393"/>
      <c r="C23" s="396"/>
      <c r="D23" s="403"/>
      <c r="E23" s="80" t="str">
        <f>'高額レセ疾病傾向(患者数順)'!$C$10</f>
        <v>1011</v>
      </c>
      <c r="F23" s="222" t="str">
        <f>'高額レセ疾病傾向(患者数順)'!$D$10</f>
        <v>その他の呼吸器系の疾患</v>
      </c>
      <c r="G23" s="222" t="s">
        <v>641</v>
      </c>
      <c r="H23" s="81">
        <v>1181</v>
      </c>
      <c r="I23" s="82">
        <v>2711394480</v>
      </c>
      <c r="J23" s="83">
        <v>572568720</v>
      </c>
      <c r="K23" s="72">
        <f t="shared" si="0"/>
        <v>3283963200</v>
      </c>
      <c r="L23" s="176">
        <f t="shared" si="1"/>
        <v>2780663.1668077898</v>
      </c>
      <c r="M23" s="183">
        <f t="shared" si="5"/>
        <v>9.0789584950915197E-3</v>
      </c>
    </row>
    <row r="24" spans="2:13" ht="29.25" customHeight="1" thickBot="1">
      <c r="B24" s="394"/>
      <c r="C24" s="397"/>
      <c r="D24" s="410"/>
      <c r="E24" s="84" t="str">
        <f>'高額レセ疾病傾向(患者数順)'!$C$11</f>
        <v>0906</v>
      </c>
      <c r="F24" s="223" t="str">
        <f>'高額レセ疾病傾向(患者数順)'!$D$11</f>
        <v>脳梗塞</v>
      </c>
      <c r="G24" s="223" t="s">
        <v>648</v>
      </c>
      <c r="H24" s="85">
        <v>851</v>
      </c>
      <c r="I24" s="86">
        <v>2932546110</v>
      </c>
      <c r="J24" s="87">
        <v>263094090</v>
      </c>
      <c r="K24" s="73">
        <f t="shared" si="0"/>
        <v>3195640200</v>
      </c>
      <c r="L24" s="177">
        <f t="shared" si="1"/>
        <v>3755158.8719153935</v>
      </c>
      <c r="M24" s="184">
        <f t="shared" si="5"/>
        <v>6.542077628554516E-3</v>
      </c>
    </row>
    <row r="25" spans="2:13" ht="29.25" customHeight="1">
      <c r="B25" s="392">
        <v>5</v>
      </c>
      <c r="C25" s="395" t="s">
        <v>141</v>
      </c>
      <c r="D25" s="398">
        <f>Q9</f>
        <v>105572</v>
      </c>
      <c r="E25" s="88" t="str">
        <f>'高額レセ疾病傾向(患者数順)'!$C$7</f>
        <v>1901</v>
      </c>
      <c r="F25" s="221" t="str">
        <f>'高額レセ疾病傾向(患者数順)'!$D$7</f>
        <v>骨折</v>
      </c>
      <c r="G25" s="221" t="s">
        <v>649</v>
      </c>
      <c r="H25" s="137">
        <v>1766</v>
      </c>
      <c r="I25" s="138">
        <v>4086686170</v>
      </c>
      <c r="J25" s="139">
        <v>673692350</v>
      </c>
      <c r="K25" s="71">
        <f t="shared" si="0"/>
        <v>4760378520</v>
      </c>
      <c r="L25" s="175">
        <f t="shared" si="1"/>
        <v>2695571.0758776898</v>
      </c>
      <c r="M25" s="182">
        <f>IFERROR(H25/$Q$9,"-")</f>
        <v>1.6727920281892926E-2</v>
      </c>
    </row>
    <row r="26" spans="2:13" ht="29.25" customHeight="1">
      <c r="B26" s="393"/>
      <c r="C26" s="396"/>
      <c r="D26" s="403"/>
      <c r="E26" s="80" t="str">
        <f>'高額レセ疾病傾向(患者数順)'!$C$8</f>
        <v>0903</v>
      </c>
      <c r="F26" s="222" t="str">
        <f>'高額レセ疾病傾向(患者数順)'!$D$8</f>
        <v>その他の心疾患</v>
      </c>
      <c r="G26" s="222" t="s">
        <v>645</v>
      </c>
      <c r="H26" s="81">
        <v>1202</v>
      </c>
      <c r="I26" s="82">
        <v>3425939130</v>
      </c>
      <c r="J26" s="83">
        <v>800707860</v>
      </c>
      <c r="K26" s="72">
        <f t="shared" si="0"/>
        <v>4226646990</v>
      </c>
      <c r="L26" s="176">
        <f t="shared" si="1"/>
        <v>3516345.2495840266</v>
      </c>
      <c r="M26" s="183">
        <f t="shared" ref="M26:M29" si="6">IFERROR(H26/$Q$9,"-")</f>
        <v>1.1385594665252151E-2</v>
      </c>
    </row>
    <row r="27" spans="2:13" ht="29.25" customHeight="1">
      <c r="B27" s="393"/>
      <c r="C27" s="396"/>
      <c r="D27" s="403"/>
      <c r="E27" s="80" t="str">
        <f>'高額レセ疾病傾向(患者数順)'!$C$9</f>
        <v>0210</v>
      </c>
      <c r="F27" s="222" t="str">
        <f>'高額レセ疾病傾向(患者数順)'!$D$9</f>
        <v>その他の悪性新生物＜腫瘍＞</v>
      </c>
      <c r="G27" s="222" t="s">
        <v>640</v>
      </c>
      <c r="H27" s="81">
        <v>950</v>
      </c>
      <c r="I27" s="82">
        <v>1858016620</v>
      </c>
      <c r="J27" s="83">
        <v>1716313730</v>
      </c>
      <c r="K27" s="72">
        <f t="shared" si="0"/>
        <v>3574330350</v>
      </c>
      <c r="L27" s="176">
        <f t="shared" si="1"/>
        <v>3762453</v>
      </c>
      <c r="M27" s="183">
        <f t="shared" si="6"/>
        <v>8.9985981131360596E-3</v>
      </c>
    </row>
    <row r="28" spans="2:13" ht="29.25" customHeight="1">
      <c r="B28" s="393"/>
      <c r="C28" s="396"/>
      <c r="D28" s="403"/>
      <c r="E28" s="80" t="str">
        <f>'高額レセ疾病傾向(患者数順)'!$C$10</f>
        <v>1011</v>
      </c>
      <c r="F28" s="222" t="str">
        <f>'高額レセ疾病傾向(患者数順)'!$D$10</f>
        <v>その他の呼吸器系の疾患</v>
      </c>
      <c r="G28" s="222" t="s">
        <v>650</v>
      </c>
      <c r="H28" s="81">
        <v>818</v>
      </c>
      <c r="I28" s="82">
        <v>1900998460</v>
      </c>
      <c r="J28" s="83">
        <v>387916960</v>
      </c>
      <c r="K28" s="72">
        <f t="shared" si="0"/>
        <v>2288915420</v>
      </c>
      <c r="L28" s="176">
        <f t="shared" si="1"/>
        <v>2798185.1100244499</v>
      </c>
      <c r="M28" s="183">
        <f t="shared" si="6"/>
        <v>7.7482665858371541E-3</v>
      </c>
    </row>
    <row r="29" spans="2:13" ht="29.25" customHeight="1" thickBot="1">
      <c r="B29" s="394"/>
      <c r="C29" s="397"/>
      <c r="D29" s="410"/>
      <c r="E29" s="84" t="str">
        <f>'高額レセ疾病傾向(患者数順)'!$C$11</f>
        <v>0906</v>
      </c>
      <c r="F29" s="223" t="str">
        <f>'高額レセ疾病傾向(患者数順)'!$D$11</f>
        <v>脳梗塞</v>
      </c>
      <c r="G29" s="223" t="s">
        <v>651</v>
      </c>
      <c r="H29" s="85">
        <v>690</v>
      </c>
      <c r="I29" s="86">
        <v>2257534670</v>
      </c>
      <c r="J29" s="87">
        <v>199868140</v>
      </c>
      <c r="K29" s="73">
        <f t="shared" si="0"/>
        <v>2457402810</v>
      </c>
      <c r="L29" s="177">
        <f t="shared" si="1"/>
        <v>3561453.3478260869</v>
      </c>
      <c r="M29" s="184">
        <f t="shared" si="6"/>
        <v>6.5358238926988216E-3</v>
      </c>
    </row>
    <row r="30" spans="2:13" ht="29.25" customHeight="1">
      <c r="B30" s="392">
        <v>6</v>
      </c>
      <c r="C30" s="395" t="s">
        <v>142</v>
      </c>
      <c r="D30" s="398">
        <f>Q10</f>
        <v>132591</v>
      </c>
      <c r="E30" s="88" t="str">
        <f>'高額レセ疾病傾向(患者数順)'!$C$7</f>
        <v>1901</v>
      </c>
      <c r="F30" s="221" t="str">
        <f>'高額レセ疾病傾向(患者数順)'!$D$7</f>
        <v>骨折</v>
      </c>
      <c r="G30" s="221" t="s">
        <v>638</v>
      </c>
      <c r="H30" s="137">
        <v>2278</v>
      </c>
      <c r="I30" s="138">
        <v>6311237560</v>
      </c>
      <c r="J30" s="139">
        <v>860673370</v>
      </c>
      <c r="K30" s="71">
        <f t="shared" si="0"/>
        <v>7171910930</v>
      </c>
      <c r="L30" s="175">
        <f t="shared" si="1"/>
        <v>3148336.6681299387</v>
      </c>
      <c r="M30" s="182">
        <f>IFERROR(H30/$Q$10,"-")</f>
        <v>1.7180653287176353E-2</v>
      </c>
    </row>
    <row r="31" spans="2:13" ht="29.25" customHeight="1">
      <c r="B31" s="393"/>
      <c r="C31" s="396"/>
      <c r="D31" s="403"/>
      <c r="E31" s="80" t="str">
        <f>'高額レセ疾病傾向(患者数順)'!$C$8</f>
        <v>0903</v>
      </c>
      <c r="F31" s="222" t="str">
        <f>'高額レセ疾病傾向(患者数順)'!$D$8</f>
        <v>その他の心疾患</v>
      </c>
      <c r="G31" s="222" t="s">
        <v>645</v>
      </c>
      <c r="H31" s="81">
        <v>1614</v>
      </c>
      <c r="I31" s="82">
        <v>4652071750</v>
      </c>
      <c r="J31" s="83">
        <v>1011490390</v>
      </c>
      <c r="K31" s="72">
        <f t="shared" si="0"/>
        <v>5663562140</v>
      </c>
      <c r="L31" s="176">
        <f t="shared" si="1"/>
        <v>3509022.3915737299</v>
      </c>
      <c r="M31" s="183">
        <f t="shared" ref="M31:M34" si="7">IFERROR(H31/$Q$10,"-")</f>
        <v>1.2172771907595538E-2</v>
      </c>
    </row>
    <row r="32" spans="2:13" ht="29.25" customHeight="1">
      <c r="B32" s="393"/>
      <c r="C32" s="396"/>
      <c r="D32" s="403"/>
      <c r="E32" s="80" t="str">
        <f>'高額レセ疾病傾向(患者数順)'!$C$9</f>
        <v>0210</v>
      </c>
      <c r="F32" s="222" t="str">
        <f>'高額レセ疾病傾向(患者数順)'!$D$9</f>
        <v>その他の悪性新生物＜腫瘍＞</v>
      </c>
      <c r="G32" s="222" t="s">
        <v>640</v>
      </c>
      <c r="H32" s="81">
        <v>1149</v>
      </c>
      <c r="I32" s="82">
        <v>2390627830</v>
      </c>
      <c r="J32" s="83">
        <v>1920450960</v>
      </c>
      <c r="K32" s="72">
        <f t="shared" si="0"/>
        <v>4311078790</v>
      </c>
      <c r="L32" s="176">
        <f t="shared" si="1"/>
        <v>3752026.7972149695</v>
      </c>
      <c r="M32" s="183">
        <f t="shared" si="7"/>
        <v>8.665746543883069E-3</v>
      </c>
    </row>
    <row r="33" spans="2:13" ht="29.25" customHeight="1">
      <c r="B33" s="393"/>
      <c r="C33" s="396"/>
      <c r="D33" s="403"/>
      <c r="E33" s="80" t="str">
        <f>'高額レセ疾病傾向(患者数順)'!$C$10</f>
        <v>1011</v>
      </c>
      <c r="F33" s="222" t="str">
        <f>'高額レセ疾病傾向(患者数順)'!$D$10</f>
        <v>その他の呼吸器系の疾患</v>
      </c>
      <c r="G33" s="222" t="s">
        <v>650</v>
      </c>
      <c r="H33" s="81">
        <v>969</v>
      </c>
      <c r="I33" s="82">
        <v>2354688470</v>
      </c>
      <c r="J33" s="83">
        <v>513846750</v>
      </c>
      <c r="K33" s="72">
        <f t="shared" si="0"/>
        <v>2868535220</v>
      </c>
      <c r="L33" s="176">
        <f t="shared" si="1"/>
        <v>2960304.6646026834</v>
      </c>
      <c r="M33" s="183">
        <f t="shared" si="7"/>
        <v>7.3081883385750163E-3</v>
      </c>
    </row>
    <row r="34" spans="2:13" ht="29.25" customHeight="1" thickBot="1">
      <c r="B34" s="394"/>
      <c r="C34" s="397"/>
      <c r="D34" s="410"/>
      <c r="E34" s="84" t="str">
        <f>'高額レセ疾病傾向(患者数順)'!$C$11</f>
        <v>0906</v>
      </c>
      <c r="F34" s="223" t="str">
        <f>'高額レセ疾病傾向(患者数順)'!$D$11</f>
        <v>脳梗塞</v>
      </c>
      <c r="G34" s="223" t="s">
        <v>647</v>
      </c>
      <c r="H34" s="85">
        <v>1064</v>
      </c>
      <c r="I34" s="86">
        <v>3673912520</v>
      </c>
      <c r="J34" s="87">
        <v>283065230</v>
      </c>
      <c r="K34" s="73">
        <f t="shared" si="0"/>
        <v>3956977750</v>
      </c>
      <c r="L34" s="177">
        <f t="shared" si="1"/>
        <v>3718964.0507518798</v>
      </c>
      <c r="M34" s="184">
        <f t="shared" si="7"/>
        <v>8.0246773913764894E-3</v>
      </c>
    </row>
    <row r="35" spans="2:13" ht="29.25" customHeight="1">
      <c r="B35" s="392">
        <v>7</v>
      </c>
      <c r="C35" s="395" t="s">
        <v>143</v>
      </c>
      <c r="D35" s="398">
        <f>Q11</f>
        <v>134913</v>
      </c>
      <c r="E35" s="88" t="str">
        <f>'高額レセ疾病傾向(患者数順)'!$C$7</f>
        <v>1901</v>
      </c>
      <c r="F35" s="221" t="str">
        <f>'高額レセ疾病傾向(患者数順)'!$D$7</f>
        <v>骨折</v>
      </c>
      <c r="G35" s="221" t="s">
        <v>638</v>
      </c>
      <c r="H35" s="137">
        <v>2495</v>
      </c>
      <c r="I35" s="138">
        <v>6827691210</v>
      </c>
      <c r="J35" s="139">
        <v>889168360</v>
      </c>
      <c r="K35" s="71">
        <f t="shared" si="0"/>
        <v>7716859570</v>
      </c>
      <c r="L35" s="175">
        <f t="shared" si="1"/>
        <v>3092929.6873747497</v>
      </c>
      <c r="M35" s="182">
        <f>IFERROR(H35/$Q$11,"-")</f>
        <v>1.8493399450015935E-2</v>
      </c>
    </row>
    <row r="36" spans="2:13" ht="29.25" customHeight="1">
      <c r="B36" s="393"/>
      <c r="C36" s="396"/>
      <c r="D36" s="403"/>
      <c r="E36" s="80" t="str">
        <f>'高額レセ疾病傾向(患者数順)'!$C$8</f>
        <v>0903</v>
      </c>
      <c r="F36" s="222" t="str">
        <f>'高額レセ疾病傾向(患者数順)'!$D$8</f>
        <v>その他の心疾患</v>
      </c>
      <c r="G36" s="222" t="s">
        <v>652</v>
      </c>
      <c r="H36" s="81">
        <v>1627</v>
      </c>
      <c r="I36" s="82">
        <v>4757595290</v>
      </c>
      <c r="J36" s="83">
        <v>999416000</v>
      </c>
      <c r="K36" s="72">
        <f t="shared" si="0"/>
        <v>5757011290</v>
      </c>
      <c r="L36" s="176">
        <f t="shared" si="1"/>
        <v>3538421.1985248923</v>
      </c>
      <c r="M36" s="183">
        <f t="shared" ref="M36:M39" si="8">IFERROR(H36/$Q$11,"-")</f>
        <v>1.2059623609288949E-2</v>
      </c>
    </row>
    <row r="37" spans="2:13" ht="29.25" customHeight="1">
      <c r="B37" s="393"/>
      <c r="C37" s="396"/>
      <c r="D37" s="403"/>
      <c r="E37" s="80" t="str">
        <f>'高額レセ疾病傾向(患者数順)'!$C$9</f>
        <v>0210</v>
      </c>
      <c r="F37" s="222" t="str">
        <f>'高額レセ疾病傾向(患者数順)'!$D$9</f>
        <v>その他の悪性新生物＜腫瘍＞</v>
      </c>
      <c r="G37" s="222" t="s">
        <v>653</v>
      </c>
      <c r="H37" s="81">
        <v>1078</v>
      </c>
      <c r="I37" s="82">
        <v>2192044210</v>
      </c>
      <c r="J37" s="83">
        <v>1871660310</v>
      </c>
      <c r="K37" s="72">
        <f t="shared" si="0"/>
        <v>4063704520</v>
      </c>
      <c r="L37" s="176">
        <f t="shared" si="1"/>
        <v>3769670.2411873839</v>
      </c>
      <c r="M37" s="183">
        <f t="shared" si="8"/>
        <v>7.9903345118706136E-3</v>
      </c>
    </row>
    <row r="38" spans="2:13" ht="29.25" customHeight="1">
      <c r="B38" s="393"/>
      <c r="C38" s="396"/>
      <c r="D38" s="403"/>
      <c r="E38" s="80" t="str">
        <f>'高額レセ疾病傾向(患者数順)'!$C$10</f>
        <v>1011</v>
      </c>
      <c r="F38" s="222" t="str">
        <f>'高額レセ疾病傾向(患者数順)'!$D$10</f>
        <v>その他の呼吸器系の疾患</v>
      </c>
      <c r="G38" s="222" t="s">
        <v>650</v>
      </c>
      <c r="H38" s="81">
        <v>1046</v>
      </c>
      <c r="I38" s="82">
        <v>2539087380</v>
      </c>
      <c r="J38" s="83">
        <v>610334380</v>
      </c>
      <c r="K38" s="72">
        <f t="shared" si="0"/>
        <v>3149421760</v>
      </c>
      <c r="L38" s="176">
        <f t="shared" si="1"/>
        <v>3010919.4646271509</v>
      </c>
      <c r="M38" s="183">
        <f t="shared" si="8"/>
        <v>7.7531446191249171E-3</v>
      </c>
    </row>
    <row r="39" spans="2:13" ht="29.25" customHeight="1" thickBot="1">
      <c r="B39" s="394"/>
      <c r="C39" s="397"/>
      <c r="D39" s="410"/>
      <c r="E39" s="84" t="str">
        <f>'高額レセ疾病傾向(患者数順)'!$C$11</f>
        <v>0906</v>
      </c>
      <c r="F39" s="223" t="str">
        <f>'高額レセ疾病傾向(患者数順)'!$D$11</f>
        <v>脳梗塞</v>
      </c>
      <c r="G39" s="223" t="s">
        <v>647</v>
      </c>
      <c r="H39" s="85">
        <v>1059</v>
      </c>
      <c r="I39" s="86">
        <v>4238863400</v>
      </c>
      <c r="J39" s="87">
        <v>287160040</v>
      </c>
      <c r="K39" s="73">
        <f t="shared" si="0"/>
        <v>4526023440</v>
      </c>
      <c r="L39" s="177">
        <f t="shared" si="1"/>
        <v>4273865.3824362606</v>
      </c>
      <c r="M39" s="184">
        <f t="shared" si="8"/>
        <v>7.8495030130528564E-3</v>
      </c>
    </row>
    <row r="40" spans="2:13" ht="29.25" customHeight="1">
      <c r="B40" s="392">
        <v>8</v>
      </c>
      <c r="C40" s="395" t="s">
        <v>144</v>
      </c>
      <c r="D40" s="398">
        <f>Q12</f>
        <v>367590</v>
      </c>
      <c r="E40" s="88" t="str">
        <f>'高額レセ疾病傾向(患者数順)'!$C$7</f>
        <v>1901</v>
      </c>
      <c r="F40" s="221" t="str">
        <f>'高額レセ疾病傾向(患者数順)'!$D$7</f>
        <v>骨折</v>
      </c>
      <c r="G40" s="221" t="s">
        <v>638</v>
      </c>
      <c r="H40" s="137">
        <v>6188</v>
      </c>
      <c r="I40" s="138">
        <v>16251368860</v>
      </c>
      <c r="J40" s="139">
        <v>2592696620</v>
      </c>
      <c r="K40" s="71">
        <f t="shared" si="0"/>
        <v>18844065480</v>
      </c>
      <c r="L40" s="175">
        <f t="shared" si="1"/>
        <v>3045259.4505494507</v>
      </c>
      <c r="M40" s="182">
        <f>IFERROR(H40/$Q$12,"-")</f>
        <v>1.6833972632552572E-2</v>
      </c>
    </row>
    <row r="41" spans="2:13" ht="29.25" customHeight="1">
      <c r="B41" s="393"/>
      <c r="C41" s="396"/>
      <c r="D41" s="403"/>
      <c r="E41" s="80" t="str">
        <f>'高額レセ疾病傾向(患者数順)'!$C$8</f>
        <v>0903</v>
      </c>
      <c r="F41" s="222" t="str">
        <f>'高額レセ疾病傾向(患者数順)'!$D$8</f>
        <v>その他の心疾患</v>
      </c>
      <c r="G41" s="222" t="s">
        <v>639</v>
      </c>
      <c r="H41" s="81">
        <v>4669</v>
      </c>
      <c r="I41" s="82">
        <v>12786844940</v>
      </c>
      <c r="J41" s="83">
        <v>3064557100</v>
      </c>
      <c r="K41" s="72">
        <f t="shared" si="0"/>
        <v>15851402040</v>
      </c>
      <c r="L41" s="176">
        <f t="shared" si="1"/>
        <v>3395031.4928250159</v>
      </c>
      <c r="M41" s="183">
        <f t="shared" ref="M41:M44" si="9">IFERROR(H41/$Q$12,"-")</f>
        <v>1.2701651296281183E-2</v>
      </c>
    </row>
    <row r="42" spans="2:13" ht="29.25" customHeight="1">
      <c r="B42" s="393"/>
      <c r="C42" s="396"/>
      <c r="D42" s="403"/>
      <c r="E42" s="80" t="str">
        <f>'高額レセ疾病傾向(患者数順)'!$C$9</f>
        <v>0210</v>
      </c>
      <c r="F42" s="222" t="str">
        <f>'高額レセ疾病傾向(患者数順)'!$D$9</f>
        <v>その他の悪性新生物＜腫瘍＞</v>
      </c>
      <c r="G42" s="222" t="s">
        <v>653</v>
      </c>
      <c r="H42" s="81">
        <v>3120</v>
      </c>
      <c r="I42" s="82">
        <v>6360256510</v>
      </c>
      <c r="J42" s="83">
        <v>5401956860</v>
      </c>
      <c r="K42" s="72">
        <f t="shared" si="0"/>
        <v>11762213370</v>
      </c>
      <c r="L42" s="176">
        <f t="shared" si="1"/>
        <v>3769940.1826923075</v>
      </c>
      <c r="M42" s="183">
        <f t="shared" si="9"/>
        <v>8.4877172937239866E-3</v>
      </c>
    </row>
    <row r="43" spans="2:13" ht="29.25" customHeight="1">
      <c r="B43" s="393"/>
      <c r="C43" s="396"/>
      <c r="D43" s="403"/>
      <c r="E43" s="80" t="str">
        <f>'高額レセ疾病傾向(患者数順)'!$C$10</f>
        <v>1011</v>
      </c>
      <c r="F43" s="222" t="str">
        <f>'高額レセ疾病傾向(患者数順)'!$D$10</f>
        <v>その他の呼吸器系の疾患</v>
      </c>
      <c r="G43" s="222" t="s">
        <v>643</v>
      </c>
      <c r="H43" s="81">
        <v>3332</v>
      </c>
      <c r="I43" s="82">
        <v>7820777140</v>
      </c>
      <c r="J43" s="83">
        <v>1589461000</v>
      </c>
      <c r="K43" s="72">
        <f t="shared" si="0"/>
        <v>9410238140</v>
      </c>
      <c r="L43" s="176">
        <f t="shared" si="1"/>
        <v>2824201.1224489794</v>
      </c>
      <c r="M43" s="183">
        <f t="shared" si="9"/>
        <v>9.0644468021436921E-3</v>
      </c>
    </row>
    <row r="44" spans="2:13" ht="29.25" customHeight="1" thickBot="1">
      <c r="B44" s="393"/>
      <c r="C44" s="396"/>
      <c r="D44" s="403"/>
      <c r="E44" s="89" t="str">
        <f>'高額レセ疾病傾向(患者数順)'!$C$11</f>
        <v>0906</v>
      </c>
      <c r="F44" s="224" t="str">
        <f>'高額レセ疾病傾向(患者数順)'!$D$11</f>
        <v>脳梗塞</v>
      </c>
      <c r="G44" s="224" t="s">
        <v>654</v>
      </c>
      <c r="H44" s="140">
        <v>3023</v>
      </c>
      <c r="I44" s="141">
        <v>10600254560</v>
      </c>
      <c r="J44" s="142">
        <v>929749600</v>
      </c>
      <c r="K44" s="74">
        <f>IF(SUM(I44:J44)=0,"-",SUM(I44:J44))</f>
        <v>11530004160</v>
      </c>
      <c r="L44" s="178">
        <f t="shared" si="1"/>
        <v>3814093.3377439631</v>
      </c>
      <c r="M44" s="185">
        <f t="shared" si="9"/>
        <v>8.2238363393998745E-3</v>
      </c>
    </row>
    <row r="45" spans="2:13" ht="29.25" customHeight="1" thickTop="1">
      <c r="B45" s="383" t="s">
        <v>275</v>
      </c>
      <c r="C45" s="384"/>
      <c r="D45" s="401">
        <f>Q13</f>
        <v>1303145</v>
      </c>
      <c r="E45" s="75" t="str">
        <f>'高額レセ疾病傾向(患者数順)'!$C$7</f>
        <v>1901</v>
      </c>
      <c r="F45" s="225" t="str">
        <f>'高額レセ疾病傾向(患者数順)'!$D$7</f>
        <v>骨折</v>
      </c>
      <c r="G45" s="225" t="str">
        <f>'高額レセ疾病傾向(患者数順)'!$E$7</f>
        <v>大腿骨頚部骨折，大腿骨転子部骨折，腰椎圧迫骨折</v>
      </c>
      <c r="H45" s="76">
        <f>'高額レセ疾病傾向(患者数順)'!$F$7</f>
        <v>22356</v>
      </c>
      <c r="I45" s="77">
        <f>'高額レセ疾病傾向(患者数順)'!$G$7</f>
        <v>58560901360</v>
      </c>
      <c r="J45" s="78">
        <f>'高額レセ疾病傾向(患者数順)'!$H$7</f>
        <v>8753686200</v>
      </c>
      <c r="K45" s="76">
        <f>'高額レセ疾病傾向(患者数順)'!$I$7</f>
        <v>67314587560</v>
      </c>
      <c r="L45" s="76">
        <f>'高額レセ疾病傾向(患者数順)'!J7</f>
        <v>3011030.0393630299</v>
      </c>
      <c r="M45" s="186">
        <f>'高額レセ疾病傾向(患者数順)'!K7</f>
        <v>1.7155420156621099E-2</v>
      </c>
    </row>
    <row r="46" spans="2:13" ht="29.25" customHeight="1">
      <c r="B46" s="385"/>
      <c r="C46" s="386"/>
      <c r="D46" s="403"/>
      <c r="E46" s="80" t="str">
        <f>'高額レセ疾病傾向(患者数順)'!$C$8</f>
        <v>0903</v>
      </c>
      <c r="F46" s="222" t="str">
        <f>'高額レセ疾病傾向(患者数順)'!$D$8</f>
        <v>その他の心疾患</v>
      </c>
      <c r="G46" s="222" t="str">
        <f>'高額レセ疾病傾向(患者数順)'!$E$8</f>
        <v>うっ血性心不全，慢性心不全，慢性うっ血性心不全</v>
      </c>
      <c r="H46" s="81">
        <f>'高額レセ疾病傾向(患者数順)'!$F$8</f>
        <v>16007</v>
      </c>
      <c r="I46" s="82">
        <f>'高額レセ疾病傾向(患者数順)'!$G$8</f>
        <v>44110238440</v>
      </c>
      <c r="J46" s="83">
        <f>'高額レセ疾病傾向(患者数順)'!$H$8</f>
        <v>10297737080</v>
      </c>
      <c r="K46" s="81">
        <f>'高額レセ疾病傾向(患者数順)'!$I$8</f>
        <v>54407975520</v>
      </c>
      <c r="L46" s="259">
        <f>'高額レセ疾病傾向(患者数順)'!J8</f>
        <v>3399011.4025114002</v>
      </c>
      <c r="M46" s="260">
        <f>'高額レセ疾病傾向(患者数順)'!K8</f>
        <v>1.2283360639069329E-2</v>
      </c>
    </row>
    <row r="47" spans="2:13" ht="29.25" customHeight="1">
      <c r="B47" s="385"/>
      <c r="C47" s="386"/>
      <c r="D47" s="403"/>
      <c r="E47" s="80" t="str">
        <f>'高額レセ疾病傾向(患者数順)'!$C$9</f>
        <v>0210</v>
      </c>
      <c r="F47" s="222" t="str">
        <f>'高額レセ疾病傾向(患者数順)'!$D$9</f>
        <v>その他の悪性新生物＜腫瘍＞</v>
      </c>
      <c r="G47" s="222" t="str">
        <f>'高額レセ疾病傾向(患者数順)'!$E$9</f>
        <v>前立腺癌，膵頭部癌，多発性骨髄腫</v>
      </c>
      <c r="H47" s="81">
        <f>'高額レセ疾病傾向(患者数順)'!$F$9</f>
        <v>11754</v>
      </c>
      <c r="I47" s="82">
        <f>'高額レセ疾病傾向(患者数順)'!$G$9</f>
        <v>24064862980</v>
      </c>
      <c r="J47" s="83">
        <f>'高額レセ疾病傾向(患者数順)'!$H$9</f>
        <v>20201229710</v>
      </c>
      <c r="K47" s="81">
        <f>'高額レセ疾病傾向(患者数順)'!$I$9</f>
        <v>44266092690</v>
      </c>
      <c r="L47" s="81">
        <f>'高額レセ疾病傾向(患者数順)'!J9</f>
        <v>3766044.9795814198</v>
      </c>
      <c r="M47" s="261">
        <f>'高額レセ疾病傾向(患者数順)'!K9</f>
        <v>9.0197176829899979E-3</v>
      </c>
    </row>
    <row r="48" spans="2:13" ht="29.25" customHeight="1">
      <c r="B48" s="385"/>
      <c r="C48" s="386"/>
      <c r="D48" s="403"/>
      <c r="E48" s="80" t="str">
        <f>'高額レセ疾病傾向(患者数順)'!$C$10</f>
        <v>1011</v>
      </c>
      <c r="F48" s="222" t="str">
        <f>'高額レセ疾病傾向(患者数順)'!$D$10</f>
        <v>その他の呼吸器系の疾患</v>
      </c>
      <c r="G48" s="222" t="str">
        <f>'高額レセ疾病傾向(患者数順)'!$E$10</f>
        <v>誤嚥性肺炎，間質性肺炎，特発性間質性肺炎</v>
      </c>
      <c r="H48" s="81">
        <f>'高額レセ疾病傾向(患者数順)'!$F$10</f>
        <v>11479</v>
      </c>
      <c r="I48" s="82">
        <f>'高額レセ疾病傾向(患者数順)'!$G$10</f>
        <v>26875997140</v>
      </c>
      <c r="J48" s="83">
        <f>'高額レセ疾病傾向(患者数順)'!$H$10</f>
        <v>5643838610</v>
      </c>
      <c r="K48" s="81">
        <f>'高額レセ疾病傾向(患者数順)'!$I$10</f>
        <v>32519835750</v>
      </c>
      <c r="L48" s="81">
        <f>'高額レセ疾病傾向(患者数順)'!J10</f>
        <v>2832985.0814530901</v>
      </c>
      <c r="M48" s="187">
        <f>'高額レセ疾病傾向(患者数順)'!K10</f>
        <v>8.8086897467281079E-3</v>
      </c>
    </row>
    <row r="49" spans="2:13" ht="29.25" customHeight="1" thickBot="1">
      <c r="B49" s="387"/>
      <c r="C49" s="388"/>
      <c r="D49" s="410"/>
      <c r="E49" s="84" t="str">
        <f>'高額レセ疾病傾向(患者数順)'!$C$11</f>
        <v>0906</v>
      </c>
      <c r="F49" s="223" t="str">
        <f>'高額レセ疾病傾向(患者数順)'!$D$11</f>
        <v>脳梗塞</v>
      </c>
      <c r="G49" s="223" t="str">
        <f>'高額レセ疾病傾向(患者数順)'!$E$11</f>
        <v>心原性脳塞栓症，アテローム血栓性脳梗塞，脳梗塞</v>
      </c>
      <c r="H49" s="85">
        <f>'高額レセ疾病傾向(患者数順)'!$F$11</f>
        <v>10123</v>
      </c>
      <c r="I49" s="86">
        <f>'高額レセ疾病傾向(患者数順)'!$G$11</f>
        <v>35699086190</v>
      </c>
      <c r="J49" s="87">
        <f>'高額レセ疾病傾向(患者数順)'!$H$11</f>
        <v>2973890320</v>
      </c>
      <c r="K49" s="85">
        <f>'高額レセ疾病傾向(患者数順)'!$I$11</f>
        <v>38672976510</v>
      </c>
      <c r="L49" s="279">
        <f>'高額レセ疾病傾向(患者数順)'!J11</f>
        <v>3820307.8642694899</v>
      </c>
      <c r="M49" s="280">
        <f>'高額レセ疾病傾向(患者数順)'!K11</f>
        <v>7.7681301773785726E-3</v>
      </c>
    </row>
    <row r="50" spans="2:13" ht="13.5" customHeight="1">
      <c r="B50" s="23" t="s">
        <v>481</v>
      </c>
      <c r="D50" s="23"/>
      <c r="E50" s="65"/>
      <c r="F50" s="65"/>
      <c r="G50" s="65"/>
      <c r="H50" s="65"/>
      <c r="I50" s="65"/>
      <c r="L50" s="27"/>
      <c r="M50" s="2"/>
    </row>
    <row r="51" spans="2:13" ht="13.5" customHeight="1">
      <c r="B51" s="54" t="s">
        <v>221</v>
      </c>
      <c r="D51" s="54"/>
    </row>
    <row r="52" spans="2:13" ht="13.5" customHeight="1">
      <c r="B52" s="70" t="s">
        <v>134</v>
      </c>
      <c r="D52" s="70"/>
      <c r="G52" s="26"/>
    </row>
    <row r="53" spans="2:13" ht="13.5" customHeight="1">
      <c r="B53" s="70" t="s">
        <v>238</v>
      </c>
      <c r="D53" s="70"/>
      <c r="G53" s="26"/>
    </row>
    <row r="54" spans="2:13" ht="13.5" customHeight="1">
      <c r="B54" s="70" t="s">
        <v>269</v>
      </c>
      <c r="D54" s="70"/>
      <c r="G54" s="26"/>
    </row>
    <row r="55" spans="2:13" ht="13.5" customHeight="1">
      <c r="B55" s="70" t="s">
        <v>135</v>
      </c>
      <c r="D55" s="70"/>
      <c r="G55" s="26"/>
    </row>
  </sheetData>
  <mergeCells count="35">
    <mergeCell ref="D30:D34"/>
    <mergeCell ref="D35:D39"/>
    <mergeCell ref="D40:D44"/>
    <mergeCell ref="D45:D49"/>
    <mergeCell ref="M3:M4"/>
    <mergeCell ref="D5:D9"/>
    <mergeCell ref="D10:D14"/>
    <mergeCell ref="D15:D19"/>
    <mergeCell ref="D20:D24"/>
    <mergeCell ref="D25:D29"/>
    <mergeCell ref="L3:L4"/>
    <mergeCell ref="I3:K3"/>
    <mergeCell ref="C40:C44"/>
    <mergeCell ref="C5:C9"/>
    <mergeCell ref="C10:C14"/>
    <mergeCell ref="C15:C19"/>
    <mergeCell ref="C20:C24"/>
    <mergeCell ref="C25:C29"/>
    <mergeCell ref="C30:C34"/>
    <mergeCell ref="B45:C49"/>
    <mergeCell ref="C3:C4"/>
    <mergeCell ref="E3:F4"/>
    <mergeCell ref="G3:G4"/>
    <mergeCell ref="H3:H4"/>
    <mergeCell ref="D3:D4"/>
    <mergeCell ref="B3:B4"/>
    <mergeCell ref="B5:B9"/>
    <mergeCell ref="B10:B14"/>
    <mergeCell ref="B15:B19"/>
    <mergeCell ref="B20:B24"/>
    <mergeCell ref="B25:B29"/>
    <mergeCell ref="B30:B34"/>
    <mergeCell ref="B35:B39"/>
    <mergeCell ref="B40:B44"/>
    <mergeCell ref="C35:C39"/>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 manualBreakCount="1">
    <brk id="34" max="11" man="1"/>
  </rowBreaks>
  <ignoredErrors>
    <ignoredError sqref="K5:K44"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Q385"/>
  <sheetViews>
    <sheetView showGridLines="0" zoomScaleNormal="100" zoomScaleSheetLayoutView="100" workbookViewId="0"/>
  </sheetViews>
  <sheetFormatPr defaultColWidth="9" defaultRowHeight="13.5"/>
  <cols>
    <col min="1" max="1" width="4.625" style="6" customWidth="1"/>
    <col min="2" max="2" width="3.375" style="6" customWidth="1"/>
    <col min="3" max="3" width="11.625" style="6" customWidth="1"/>
    <col min="4" max="4" width="9.75" style="6" customWidth="1"/>
    <col min="5" max="5" width="6" style="6" customWidth="1"/>
    <col min="6" max="6" width="22.75" style="6" customWidth="1"/>
    <col min="7" max="7" width="33.125" style="6" customWidth="1"/>
    <col min="8" max="8" width="8.25" style="6" customWidth="1"/>
    <col min="9" max="12" width="9.75" style="6" customWidth="1"/>
    <col min="13" max="13" width="10.25" style="6" customWidth="1"/>
    <col min="14" max="15" width="9" style="6"/>
    <col min="16" max="17" width="15.625" style="6" customWidth="1"/>
    <col min="18" max="16384" width="9" style="6"/>
  </cols>
  <sheetData>
    <row r="1" spans="1:17" ht="16.5" customHeight="1">
      <c r="B1" s="99" t="s">
        <v>498</v>
      </c>
      <c r="C1" s="100"/>
      <c r="D1" s="100"/>
      <c r="E1" s="101"/>
      <c r="F1" s="101"/>
      <c r="G1" s="101"/>
      <c r="H1" s="101"/>
      <c r="I1" s="101"/>
      <c r="J1" s="101"/>
      <c r="K1" s="101"/>
      <c r="L1" s="8"/>
    </row>
    <row r="2" spans="1:17" ht="16.5" customHeight="1">
      <c r="B2" s="8" t="s">
        <v>495</v>
      </c>
      <c r="C2" s="8"/>
      <c r="D2" s="8"/>
      <c r="E2" s="8"/>
      <c r="F2" s="8"/>
      <c r="G2" s="8"/>
      <c r="H2" s="8"/>
      <c r="I2" s="8"/>
      <c r="J2" s="8"/>
      <c r="K2" s="8"/>
      <c r="L2" s="8"/>
    </row>
    <row r="3" spans="1:17" ht="25.5" customHeight="1">
      <c r="A3" s="8"/>
      <c r="B3" s="389"/>
      <c r="C3" s="374" t="s">
        <v>136</v>
      </c>
      <c r="D3" s="390" t="s">
        <v>259</v>
      </c>
      <c r="E3" s="374" t="s">
        <v>108</v>
      </c>
      <c r="F3" s="374"/>
      <c r="G3" s="379" t="s">
        <v>266</v>
      </c>
      <c r="H3" s="379" t="s">
        <v>267</v>
      </c>
      <c r="I3" s="379" t="s">
        <v>265</v>
      </c>
      <c r="J3" s="374"/>
      <c r="K3" s="374"/>
      <c r="L3" s="379" t="s">
        <v>268</v>
      </c>
      <c r="M3" s="370" t="s">
        <v>260</v>
      </c>
      <c r="P3" s="48" t="s">
        <v>248</v>
      </c>
    </row>
    <row r="4" spans="1:17" ht="25.5" customHeight="1" thickBot="1">
      <c r="A4" s="8"/>
      <c r="B4" s="404"/>
      <c r="C4" s="389"/>
      <c r="D4" s="408"/>
      <c r="E4" s="389"/>
      <c r="F4" s="389"/>
      <c r="G4" s="389"/>
      <c r="H4" s="389"/>
      <c r="I4" s="106" t="s">
        <v>105</v>
      </c>
      <c r="J4" s="107" t="s">
        <v>106</v>
      </c>
      <c r="K4" s="108" t="s">
        <v>107</v>
      </c>
      <c r="L4" s="406"/>
      <c r="M4" s="409"/>
      <c r="P4" s="69" t="s">
        <v>132</v>
      </c>
      <c r="Q4" s="174" t="s">
        <v>258</v>
      </c>
    </row>
    <row r="5" spans="1:17" ht="29.25" customHeight="1">
      <c r="B5" s="392">
        <v>1</v>
      </c>
      <c r="C5" s="405" t="s">
        <v>58</v>
      </c>
      <c r="D5" s="398">
        <f>Q5</f>
        <v>367590</v>
      </c>
      <c r="E5" s="88" t="str">
        <f>'高額レセ疾病傾向(患者数順)'!$C$7</f>
        <v>1901</v>
      </c>
      <c r="F5" s="221" t="str">
        <f>'高額レセ疾病傾向(患者数順)'!$D$7</f>
        <v>骨折</v>
      </c>
      <c r="G5" s="221" t="s">
        <v>638</v>
      </c>
      <c r="H5" s="137">
        <v>6188</v>
      </c>
      <c r="I5" s="138">
        <v>16251368860</v>
      </c>
      <c r="J5" s="139">
        <v>2592696620</v>
      </c>
      <c r="K5" s="71">
        <f>IF(SUM(I5:J5)=0,"-",SUM(I5:J5))</f>
        <v>18844065480</v>
      </c>
      <c r="L5" s="175">
        <f t="shared" ref="L5:L68" si="0">IFERROR(K5/H5,"-")</f>
        <v>3045259.4505494507</v>
      </c>
      <c r="M5" s="182">
        <f>IFERROR(H5/$Q$5,"-")</f>
        <v>1.6833972632552572E-2</v>
      </c>
      <c r="P5" s="49" t="s">
        <v>262</v>
      </c>
      <c r="Q5" s="208">
        <f>市区町村別_患者数!AM6</f>
        <v>367590</v>
      </c>
    </row>
    <row r="6" spans="1:17" ht="29.25" customHeight="1">
      <c r="B6" s="393"/>
      <c r="C6" s="386"/>
      <c r="D6" s="403"/>
      <c r="E6" s="80" t="str">
        <f>'高額レセ疾病傾向(患者数順)'!$C$8</f>
        <v>0903</v>
      </c>
      <c r="F6" s="222" t="str">
        <f>'高額レセ疾病傾向(患者数順)'!$D$8</f>
        <v>その他の心疾患</v>
      </c>
      <c r="G6" s="222" t="s">
        <v>639</v>
      </c>
      <c r="H6" s="81">
        <v>4669</v>
      </c>
      <c r="I6" s="82">
        <v>12786844940</v>
      </c>
      <c r="J6" s="83">
        <v>3064557100</v>
      </c>
      <c r="K6" s="72">
        <f t="shared" ref="K6:K69" si="1">IF(SUM(I6:J6)=0,"-",SUM(I6:J6))</f>
        <v>15851402040</v>
      </c>
      <c r="L6" s="176">
        <f t="shared" si="0"/>
        <v>3395031.4928250159</v>
      </c>
      <c r="M6" s="183">
        <f t="shared" ref="M6:M9" si="2">IFERROR(H6/$Q$5,"-")</f>
        <v>1.2701651296281183E-2</v>
      </c>
      <c r="P6" s="49" t="s">
        <v>110</v>
      </c>
      <c r="Q6" s="208">
        <f>市区町村別_患者数!AM7</f>
        <v>13946</v>
      </c>
    </row>
    <row r="7" spans="1:17" ht="29.25" customHeight="1">
      <c r="B7" s="393"/>
      <c r="C7" s="386"/>
      <c r="D7" s="403"/>
      <c r="E7" s="80" t="str">
        <f>'高額レセ疾病傾向(患者数順)'!$C$9</f>
        <v>0210</v>
      </c>
      <c r="F7" s="222" t="str">
        <f>'高額レセ疾病傾向(患者数順)'!$D$9</f>
        <v>その他の悪性新生物＜腫瘍＞</v>
      </c>
      <c r="G7" s="222" t="s">
        <v>653</v>
      </c>
      <c r="H7" s="81">
        <v>3120</v>
      </c>
      <c r="I7" s="82">
        <v>6360256510</v>
      </c>
      <c r="J7" s="83">
        <v>5401956860</v>
      </c>
      <c r="K7" s="72">
        <f t="shared" si="1"/>
        <v>11762213370</v>
      </c>
      <c r="L7" s="176">
        <f t="shared" si="0"/>
        <v>3769940.1826923075</v>
      </c>
      <c r="M7" s="183">
        <f t="shared" si="2"/>
        <v>8.4877172937239866E-3</v>
      </c>
      <c r="P7" s="49" t="s">
        <v>111</v>
      </c>
      <c r="Q7" s="208">
        <f>市区町村別_患者数!AM8</f>
        <v>8818</v>
      </c>
    </row>
    <row r="8" spans="1:17" ht="29.25" customHeight="1">
      <c r="B8" s="393"/>
      <c r="C8" s="386"/>
      <c r="D8" s="403"/>
      <c r="E8" s="80" t="str">
        <f>'高額レセ疾病傾向(患者数順)'!$C$10</f>
        <v>1011</v>
      </c>
      <c r="F8" s="222" t="str">
        <f>'高額レセ疾病傾向(患者数順)'!$D$10</f>
        <v>その他の呼吸器系の疾患</v>
      </c>
      <c r="G8" s="222" t="s">
        <v>643</v>
      </c>
      <c r="H8" s="81">
        <v>3332</v>
      </c>
      <c r="I8" s="82">
        <v>7820777140</v>
      </c>
      <c r="J8" s="83">
        <v>1589461000</v>
      </c>
      <c r="K8" s="72">
        <f t="shared" si="1"/>
        <v>9410238140</v>
      </c>
      <c r="L8" s="176">
        <f t="shared" si="0"/>
        <v>2824201.1224489794</v>
      </c>
      <c r="M8" s="183">
        <f t="shared" si="2"/>
        <v>9.0644468021436921E-3</v>
      </c>
      <c r="P8" s="49" t="s">
        <v>112</v>
      </c>
      <c r="Q8" s="208">
        <f>市区町村別_患者数!AM9</f>
        <v>10015</v>
      </c>
    </row>
    <row r="9" spans="1:17" ht="29.25" customHeight="1" thickBot="1">
      <c r="B9" s="394"/>
      <c r="C9" s="388"/>
      <c r="D9" s="410"/>
      <c r="E9" s="84" t="str">
        <f>'高額レセ疾病傾向(患者数順)'!$C$11</f>
        <v>0906</v>
      </c>
      <c r="F9" s="223" t="str">
        <f>'高額レセ疾病傾向(患者数順)'!$D$11</f>
        <v>脳梗塞</v>
      </c>
      <c r="G9" s="223" t="s">
        <v>654</v>
      </c>
      <c r="H9" s="85">
        <v>3023</v>
      </c>
      <c r="I9" s="86">
        <v>10600254560</v>
      </c>
      <c r="J9" s="87">
        <v>929749600</v>
      </c>
      <c r="K9" s="73">
        <f t="shared" si="1"/>
        <v>11530004160</v>
      </c>
      <c r="L9" s="177">
        <f t="shared" si="0"/>
        <v>3814093.3377439631</v>
      </c>
      <c r="M9" s="184">
        <f t="shared" si="2"/>
        <v>8.2238363393998745E-3</v>
      </c>
      <c r="P9" s="49" t="s">
        <v>113</v>
      </c>
      <c r="Q9" s="208">
        <f>市区町村別_患者数!AM10</f>
        <v>8822</v>
      </c>
    </row>
    <row r="10" spans="1:17" ht="29.25" customHeight="1">
      <c r="B10" s="392">
        <v>2</v>
      </c>
      <c r="C10" s="405" t="s">
        <v>110</v>
      </c>
      <c r="D10" s="398">
        <f>Q6</f>
        <v>13946</v>
      </c>
      <c r="E10" s="88" t="str">
        <f>'高額レセ疾病傾向(患者数順)'!$C$7</f>
        <v>1901</v>
      </c>
      <c r="F10" s="221" t="str">
        <f>'高額レセ疾病傾向(患者数順)'!$D$7</f>
        <v>骨折</v>
      </c>
      <c r="G10" s="221" t="s">
        <v>638</v>
      </c>
      <c r="H10" s="137">
        <v>228</v>
      </c>
      <c r="I10" s="138">
        <v>602725880</v>
      </c>
      <c r="J10" s="139">
        <v>80153870</v>
      </c>
      <c r="K10" s="71">
        <f t="shared" si="1"/>
        <v>682879750</v>
      </c>
      <c r="L10" s="175">
        <f t="shared" si="0"/>
        <v>2995086.6228070175</v>
      </c>
      <c r="M10" s="182">
        <f>IFERROR(H10/$Q$6,"-")</f>
        <v>1.6348773841961851E-2</v>
      </c>
      <c r="P10" s="49" t="s">
        <v>114</v>
      </c>
      <c r="Q10" s="208">
        <f>市区町村別_患者数!AM11</f>
        <v>12352</v>
      </c>
    </row>
    <row r="11" spans="1:17" ht="29.25" customHeight="1">
      <c r="B11" s="393"/>
      <c r="C11" s="386"/>
      <c r="D11" s="403"/>
      <c r="E11" s="80" t="str">
        <f>'高額レセ疾病傾向(患者数順)'!$C$8</f>
        <v>0903</v>
      </c>
      <c r="F11" s="222" t="str">
        <f>'高額レセ疾病傾向(患者数順)'!$D$8</f>
        <v>その他の心疾患</v>
      </c>
      <c r="G11" s="222" t="s">
        <v>639</v>
      </c>
      <c r="H11" s="81">
        <v>133</v>
      </c>
      <c r="I11" s="82">
        <v>417839360</v>
      </c>
      <c r="J11" s="83">
        <v>83287050</v>
      </c>
      <c r="K11" s="72">
        <f t="shared" si="1"/>
        <v>501126410</v>
      </c>
      <c r="L11" s="176">
        <f t="shared" si="0"/>
        <v>3767867.7443609023</v>
      </c>
      <c r="M11" s="183">
        <f t="shared" ref="M11:M14" si="3">IFERROR(H11/$Q$6,"-")</f>
        <v>9.5367847411444145E-3</v>
      </c>
      <c r="P11" s="49" t="s">
        <v>115</v>
      </c>
      <c r="Q11" s="208">
        <f>市区町村別_患者数!AM12</f>
        <v>11002</v>
      </c>
    </row>
    <row r="12" spans="1:17" ht="29.25" customHeight="1">
      <c r="B12" s="393"/>
      <c r="C12" s="386"/>
      <c r="D12" s="403"/>
      <c r="E12" s="80" t="str">
        <f>'高額レセ疾病傾向(患者数順)'!$C$9</f>
        <v>0210</v>
      </c>
      <c r="F12" s="222" t="str">
        <f>'高額レセ疾病傾向(患者数順)'!$D$9</f>
        <v>その他の悪性新生物＜腫瘍＞</v>
      </c>
      <c r="G12" s="222" t="s">
        <v>655</v>
      </c>
      <c r="H12" s="81">
        <v>99</v>
      </c>
      <c r="I12" s="82">
        <v>212591900</v>
      </c>
      <c r="J12" s="83">
        <v>135100830</v>
      </c>
      <c r="K12" s="72">
        <f t="shared" si="1"/>
        <v>347692730</v>
      </c>
      <c r="L12" s="176">
        <f t="shared" si="0"/>
        <v>3512047.777777778</v>
      </c>
      <c r="M12" s="183">
        <f t="shared" si="3"/>
        <v>7.0988096945360677E-3</v>
      </c>
      <c r="P12" s="49" t="s">
        <v>59</v>
      </c>
      <c r="Q12" s="208">
        <f>市区町村別_患者数!AM13</f>
        <v>9040</v>
      </c>
    </row>
    <row r="13" spans="1:17" ht="29.25" customHeight="1">
      <c r="B13" s="393"/>
      <c r="C13" s="386"/>
      <c r="D13" s="403"/>
      <c r="E13" s="80" t="str">
        <f>'高額レセ疾病傾向(患者数順)'!$C$10</f>
        <v>1011</v>
      </c>
      <c r="F13" s="222" t="str">
        <f>'高額レセ疾病傾向(患者数順)'!$D$10</f>
        <v>その他の呼吸器系の疾患</v>
      </c>
      <c r="G13" s="222" t="s">
        <v>641</v>
      </c>
      <c r="H13" s="81">
        <v>125</v>
      </c>
      <c r="I13" s="82">
        <v>315680970</v>
      </c>
      <c r="J13" s="83">
        <v>57372380</v>
      </c>
      <c r="K13" s="72">
        <f t="shared" si="1"/>
        <v>373053350</v>
      </c>
      <c r="L13" s="176">
        <f t="shared" si="0"/>
        <v>2984426.8</v>
      </c>
      <c r="M13" s="183">
        <f t="shared" si="3"/>
        <v>8.9631435537071563E-3</v>
      </c>
      <c r="P13" s="49" t="s">
        <v>116</v>
      </c>
      <c r="Q13" s="208">
        <f>市区町村別_患者数!AM14</f>
        <v>5832</v>
      </c>
    </row>
    <row r="14" spans="1:17" ht="29.25" customHeight="1" thickBot="1">
      <c r="B14" s="394"/>
      <c r="C14" s="388"/>
      <c r="D14" s="410"/>
      <c r="E14" s="84" t="str">
        <f>'高額レセ疾病傾向(患者数順)'!$C$11</f>
        <v>0906</v>
      </c>
      <c r="F14" s="223" t="str">
        <f>'高額レセ疾病傾向(患者数順)'!$D$11</f>
        <v>脳梗塞</v>
      </c>
      <c r="G14" s="223" t="s">
        <v>656</v>
      </c>
      <c r="H14" s="85">
        <v>95</v>
      </c>
      <c r="I14" s="86">
        <v>257407860</v>
      </c>
      <c r="J14" s="87">
        <v>33176390</v>
      </c>
      <c r="K14" s="73">
        <f t="shared" si="1"/>
        <v>290584250</v>
      </c>
      <c r="L14" s="177">
        <f t="shared" si="0"/>
        <v>3058781.5789473685</v>
      </c>
      <c r="M14" s="184">
        <f t="shared" si="3"/>
        <v>6.8119891008174387E-3</v>
      </c>
      <c r="P14" s="49" t="s">
        <v>60</v>
      </c>
      <c r="Q14" s="208">
        <f>市区町村別_患者数!AM15</f>
        <v>13483</v>
      </c>
    </row>
    <row r="15" spans="1:17" ht="29.25" customHeight="1">
      <c r="B15" s="392">
        <v>3</v>
      </c>
      <c r="C15" s="405" t="s">
        <v>111</v>
      </c>
      <c r="D15" s="398">
        <f>Q7</f>
        <v>8818</v>
      </c>
      <c r="E15" s="88" t="str">
        <f>'高額レセ疾病傾向(患者数順)'!$C$7</f>
        <v>1901</v>
      </c>
      <c r="F15" s="221" t="str">
        <f>'高額レセ疾病傾向(患者数順)'!$D$7</f>
        <v>骨折</v>
      </c>
      <c r="G15" s="221" t="s">
        <v>649</v>
      </c>
      <c r="H15" s="137">
        <v>160</v>
      </c>
      <c r="I15" s="138">
        <v>419169980</v>
      </c>
      <c r="J15" s="139">
        <v>68350410</v>
      </c>
      <c r="K15" s="71">
        <f t="shared" si="1"/>
        <v>487520390</v>
      </c>
      <c r="L15" s="175">
        <f t="shared" si="0"/>
        <v>3047002.4375</v>
      </c>
      <c r="M15" s="182">
        <f>IFERROR(H15/$Q$7,"-")</f>
        <v>1.8144704014515765E-2</v>
      </c>
      <c r="P15" s="49" t="s">
        <v>61</v>
      </c>
      <c r="Q15" s="208">
        <f>市区町村別_患者数!AM16</f>
        <v>23211</v>
      </c>
    </row>
    <row r="16" spans="1:17" ht="29.25" customHeight="1">
      <c r="B16" s="393"/>
      <c r="C16" s="386"/>
      <c r="D16" s="403"/>
      <c r="E16" s="80" t="str">
        <f>'高額レセ疾病傾向(患者数順)'!$C$8</f>
        <v>0903</v>
      </c>
      <c r="F16" s="222" t="str">
        <f>'高額レセ疾病傾向(患者数順)'!$D$8</f>
        <v>その他の心疾患</v>
      </c>
      <c r="G16" s="222" t="s">
        <v>639</v>
      </c>
      <c r="H16" s="81">
        <v>125</v>
      </c>
      <c r="I16" s="82">
        <v>329023590</v>
      </c>
      <c r="J16" s="83">
        <v>92409730</v>
      </c>
      <c r="K16" s="72">
        <f t="shared" si="1"/>
        <v>421433320</v>
      </c>
      <c r="L16" s="176">
        <f t="shared" si="0"/>
        <v>3371466.56</v>
      </c>
      <c r="M16" s="183">
        <f t="shared" ref="M16:M19" si="4">IFERROR(H16/$Q$7,"-")</f>
        <v>1.4175550011340439E-2</v>
      </c>
      <c r="P16" s="49" t="s">
        <v>117</v>
      </c>
      <c r="Q16" s="208">
        <f>市区町村別_患者数!AM17</f>
        <v>12001</v>
      </c>
    </row>
    <row r="17" spans="2:17" ht="29.25" customHeight="1">
      <c r="B17" s="393"/>
      <c r="C17" s="386"/>
      <c r="D17" s="403"/>
      <c r="E17" s="80" t="str">
        <f>'高額レセ疾病傾向(患者数順)'!$C$9</f>
        <v>0210</v>
      </c>
      <c r="F17" s="222" t="str">
        <f>'高額レセ疾病傾向(患者数順)'!$D$9</f>
        <v>その他の悪性新生物＜腫瘍＞</v>
      </c>
      <c r="G17" s="222" t="s">
        <v>657</v>
      </c>
      <c r="H17" s="81">
        <v>70</v>
      </c>
      <c r="I17" s="82">
        <v>143340140</v>
      </c>
      <c r="J17" s="83">
        <v>124530500</v>
      </c>
      <c r="K17" s="72">
        <f t="shared" si="1"/>
        <v>267870640</v>
      </c>
      <c r="L17" s="176">
        <f t="shared" si="0"/>
        <v>3826723.4285714286</v>
      </c>
      <c r="M17" s="183">
        <f t="shared" si="4"/>
        <v>7.9383080063506473E-3</v>
      </c>
      <c r="P17" s="49" t="s">
        <v>118</v>
      </c>
      <c r="Q17" s="208">
        <f>市区町村別_患者数!AM18</f>
        <v>20792</v>
      </c>
    </row>
    <row r="18" spans="2:17" ht="29.25" customHeight="1">
      <c r="B18" s="393"/>
      <c r="C18" s="386"/>
      <c r="D18" s="403"/>
      <c r="E18" s="80" t="str">
        <f>'高額レセ疾病傾向(患者数順)'!$C$10</f>
        <v>1011</v>
      </c>
      <c r="F18" s="222" t="str">
        <f>'高額レセ疾病傾向(患者数順)'!$D$10</f>
        <v>その他の呼吸器系の疾患</v>
      </c>
      <c r="G18" s="222" t="s">
        <v>643</v>
      </c>
      <c r="H18" s="81">
        <v>78</v>
      </c>
      <c r="I18" s="82">
        <v>175865120</v>
      </c>
      <c r="J18" s="83">
        <v>39581690</v>
      </c>
      <c r="K18" s="72">
        <f t="shared" si="1"/>
        <v>215446810</v>
      </c>
      <c r="L18" s="176">
        <f t="shared" si="0"/>
        <v>2762138.5897435895</v>
      </c>
      <c r="M18" s="183">
        <f t="shared" si="4"/>
        <v>8.845543207076435E-3</v>
      </c>
      <c r="P18" s="49" t="s">
        <v>119</v>
      </c>
      <c r="Q18" s="208">
        <f>市区町村別_患者数!AM19</f>
        <v>15727</v>
      </c>
    </row>
    <row r="19" spans="2:17" ht="29.25" customHeight="1" thickBot="1">
      <c r="B19" s="394"/>
      <c r="C19" s="388"/>
      <c r="D19" s="410"/>
      <c r="E19" s="84" t="str">
        <f>'高額レセ疾病傾向(患者数順)'!$C$11</f>
        <v>0906</v>
      </c>
      <c r="F19" s="223" t="str">
        <f>'高額レセ疾病傾向(患者数順)'!$D$11</f>
        <v>脳梗塞</v>
      </c>
      <c r="G19" s="223" t="s">
        <v>658</v>
      </c>
      <c r="H19" s="85">
        <v>75</v>
      </c>
      <c r="I19" s="86">
        <v>257443200</v>
      </c>
      <c r="J19" s="87">
        <v>23895450</v>
      </c>
      <c r="K19" s="73">
        <f t="shared" si="1"/>
        <v>281338650</v>
      </c>
      <c r="L19" s="177">
        <f t="shared" si="0"/>
        <v>3751182</v>
      </c>
      <c r="M19" s="184">
        <f t="shared" si="4"/>
        <v>8.5053300068042639E-3</v>
      </c>
      <c r="P19" s="49" t="s">
        <v>120</v>
      </c>
      <c r="Q19" s="208">
        <f>市区町村別_患者数!AM20</f>
        <v>25355</v>
      </c>
    </row>
    <row r="20" spans="2:17" ht="29.25" customHeight="1">
      <c r="B20" s="392">
        <v>4</v>
      </c>
      <c r="C20" s="405" t="s">
        <v>112</v>
      </c>
      <c r="D20" s="398">
        <f>Q8</f>
        <v>10015</v>
      </c>
      <c r="E20" s="88" t="str">
        <f>'高額レセ疾病傾向(患者数順)'!$C$7</f>
        <v>1901</v>
      </c>
      <c r="F20" s="221" t="str">
        <f>'高額レセ疾病傾向(患者数順)'!$D$7</f>
        <v>骨折</v>
      </c>
      <c r="G20" s="221" t="s">
        <v>659</v>
      </c>
      <c r="H20" s="137">
        <v>234</v>
      </c>
      <c r="I20" s="138">
        <v>750289420</v>
      </c>
      <c r="J20" s="139">
        <v>96087790</v>
      </c>
      <c r="K20" s="71">
        <f t="shared" si="1"/>
        <v>846377210</v>
      </c>
      <c r="L20" s="175">
        <f t="shared" si="0"/>
        <v>3616996.623931624</v>
      </c>
      <c r="M20" s="182">
        <f>IFERROR(H20/$Q$8,"-")</f>
        <v>2.3364952571143287E-2</v>
      </c>
      <c r="P20" s="49" t="s">
        <v>62</v>
      </c>
      <c r="Q20" s="208">
        <f>市区町村別_患者数!AM21</f>
        <v>16971</v>
      </c>
    </row>
    <row r="21" spans="2:17" ht="29.25" customHeight="1">
      <c r="B21" s="393"/>
      <c r="C21" s="386"/>
      <c r="D21" s="403"/>
      <c r="E21" s="80" t="str">
        <f>'高額レセ疾病傾向(患者数順)'!$C$8</f>
        <v>0903</v>
      </c>
      <c r="F21" s="222" t="str">
        <f>'高額レセ疾病傾向(患者数順)'!$D$8</f>
        <v>その他の心疾患</v>
      </c>
      <c r="G21" s="222" t="s">
        <v>660</v>
      </c>
      <c r="H21" s="81">
        <v>151</v>
      </c>
      <c r="I21" s="82">
        <v>399951190</v>
      </c>
      <c r="J21" s="83">
        <v>88410770</v>
      </c>
      <c r="K21" s="72">
        <f t="shared" si="1"/>
        <v>488361960</v>
      </c>
      <c r="L21" s="176">
        <f t="shared" si="0"/>
        <v>3234185.1655629138</v>
      </c>
      <c r="M21" s="183">
        <f t="shared" ref="M21:M24" si="5">IFERROR(H21/$Q$8,"-")</f>
        <v>1.5077383924113829E-2</v>
      </c>
      <c r="P21" s="49" t="s">
        <v>121</v>
      </c>
      <c r="Q21" s="208">
        <f>市区町村別_患者数!AM22</f>
        <v>23970</v>
      </c>
    </row>
    <row r="22" spans="2:17" ht="29.25" customHeight="1">
      <c r="B22" s="393"/>
      <c r="C22" s="386"/>
      <c r="D22" s="403"/>
      <c r="E22" s="80" t="str">
        <f>'高額レセ疾病傾向(患者数順)'!$C$9</f>
        <v>0210</v>
      </c>
      <c r="F22" s="222" t="str">
        <f>'高額レセ疾病傾向(患者数順)'!$D$9</f>
        <v>その他の悪性新生物＜腫瘍＞</v>
      </c>
      <c r="G22" s="222" t="s">
        <v>661</v>
      </c>
      <c r="H22" s="81">
        <v>97</v>
      </c>
      <c r="I22" s="82">
        <v>189027360</v>
      </c>
      <c r="J22" s="83">
        <v>184437660</v>
      </c>
      <c r="K22" s="72">
        <f t="shared" si="1"/>
        <v>373465020</v>
      </c>
      <c r="L22" s="176">
        <f t="shared" si="0"/>
        <v>3850154.8453608248</v>
      </c>
      <c r="M22" s="183">
        <f t="shared" si="5"/>
        <v>9.6854717923115334E-3</v>
      </c>
      <c r="P22" s="49" t="s">
        <v>63</v>
      </c>
      <c r="Q22" s="208">
        <f>市区町村別_患者数!AM23</f>
        <v>21661</v>
      </c>
    </row>
    <row r="23" spans="2:17" ht="29.25" customHeight="1">
      <c r="B23" s="393"/>
      <c r="C23" s="386"/>
      <c r="D23" s="403"/>
      <c r="E23" s="80" t="str">
        <f>'高額レセ疾病傾向(患者数順)'!$C$10</f>
        <v>1011</v>
      </c>
      <c r="F23" s="222" t="str">
        <f>'高額レセ疾病傾向(患者数順)'!$D$10</f>
        <v>その他の呼吸器系の疾患</v>
      </c>
      <c r="G23" s="222" t="s">
        <v>641</v>
      </c>
      <c r="H23" s="81">
        <v>82</v>
      </c>
      <c r="I23" s="82">
        <v>217811320</v>
      </c>
      <c r="J23" s="83">
        <v>30727470</v>
      </c>
      <c r="K23" s="72">
        <f t="shared" si="1"/>
        <v>248538790</v>
      </c>
      <c r="L23" s="176">
        <f t="shared" si="0"/>
        <v>3030960.8536585364</v>
      </c>
      <c r="M23" s="183">
        <f t="shared" si="5"/>
        <v>8.1877184223664509E-3</v>
      </c>
      <c r="P23" s="49" t="s">
        <v>122</v>
      </c>
      <c r="Q23" s="208">
        <f>市区町村別_患者数!AM24</f>
        <v>15098</v>
      </c>
    </row>
    <row r="24" spans="2:17" ht="29.25" customHeight="1" thickBot="1">
      <c r="B24" s="394"/>
      <c r="C24" s="388"/>
      <c r="D24" s="410"/>
      <c r="E24" s="84" t="str">
        <f>'高額レセ疾病傾向(患者数順)'!$C$11</f>
        <v>0906</v>
      </c>
      <c r="F24" s="223" t="str">
        <f>'高額レセ疾病傾向(患者数順)'!$D$11</f>
        <v>脳梗塞</v>
      </c>
      <c r="G24" s="223" t="s">
        <v>647</v>
      </c>
      <c r="H24" s="85">
        <v>93</v>
      </c>
      <c r="I24" s="86">
        <v>364507830</v>
      </c>
      <c r="J24" s="87">
        <v>21884920</v>
      </c>
      <c r="K24" s="73">
        <f t="shared" si="1"/>
        <v>386392750</v>
      </c>
      <c r="L24" s="177">
        <f t="shared" si="0"/>
        <v>4154760.7526881723</v>
      </c>
      <c r="M24" s="184">
        <f t="shared" si="5"/>
        <v>9.2860708936595114E-3</v>
      </c>
      <c r="P24" s="49" t="s">
        <v>123</v>
      </c>
      <c r="Q24" s="208">
        <f>市区町村別_患者数!AM25</f>
        <v>22649</v>
      </c>
    </row>
    <row r="25" spans="2:17" ht="29.25" customHeight="1">
      <c r="B25" s="392">
        <v>5</v>
      </c>
      <c r="C25" s="405" t="s">
        <v>113</v>
      </c>
      <c r="D25" s="398">
        <f>Q9</f>
        <v>8822</v>
      </c>
      <c r="E25" s="88" t="str">
        <f>'高額レセ疾病傾向(患者数順)'!$C$7</f>
        <v>1901</v>
      </c>
      <c r="F25" s="221" t="str">
        <f>'高額レセ疾病傾向(患者数順)'!$D$7</f>
        <v>骨折</v>
      </c>
      <c r="G25" s="221" t="s">
        <v>638</v>
      </c>
      <c r="H25" s="137">
        <v>133</v>
      </c>
      <c r="I25" s="138">
        <v>357741080</v>
      </c>
      <c r="J25" s="139">
        <v>45479350</v>
      </c>
      <c r="K25" s="71">
        <f t="shared" si="1"/>
        <v>403220430</v>
      </c>
      <c r="L25" s="175">
        <f t="shared" si="0"/>
        <v>3031732.5563909775</v>
      </c>
      <c r="M25" s="182">
        <f>IFERROR(H25/$Q$9,"-")</f>
        <v>1.5075946497392882E-2</v>
      </c>
      <c r="P25" s="49" t="s">
        <v>124</v>
      </c>
      <c r="Q25" s="208">
        <f>市区町村別_患者数!AM26</f>
        <v>15046</v>
      </c>
    </row>
    <row r="26" spans="2:17" ht="29.25" customHeight="1">
      <c r="B26" s="393"/>
      <c r="C26" s="386"/>
      <c r="D26" s="403"/>
      <c r="E26" s="80" t="str">
        <f>'高額レセ疾病傾向(患者数順)'!$C$8</f>
        <v>0903</v>
      </c>
      <c r="F26" s="222" t="str">
        <f>'高額レセ疾病傾向(患者数順)'!$D$8</f>
        <v>その他の心疾患</v>
      </c>
      <c r="G26" s="222" t="s">
        <v>662</v>
      </c>
      <c r="H26" s="81">
        <v>106</v>
      </c>
      <c r="I26" s="82">
        <v>272531130</v>
      </c>
      <c r="J26" s="83">
        <v>70052950</v>
      </c>
      <c r="K26" s="72">
        <f t="shared" si="1"/>
        <v>342584080</v>
      </c>
      <c r="L26" s="176">
        <f t="shared" si="0"/>
        <v>3231925.283018868</v>
      </c>
      <c r="M26" s="183">
        <f t="shared" ref="M26:M29" si="6">IFERROR(H26/$Q$9,"-")</f>
        <v>1.2015416005440944E-2</v>
      </c>
      <c r="P26" s="49" t="s">
        <v>64</v>
      </c>
      <c r="Q26" s="208">
        <f>市区町村別_患者数!AM27</f>
        <v>19329</v>
      </c>
    </row>
    <row r="27" spans="2:17" ht="29.25" customHeight="1">
      <c r="B27" s="393"/>
      <c r="C27" s="386"/>
      <c r="D27" s="403"/>
      <c r="E27" s="80" t="str">
        <f>'高額レセ疾病傾向(患者数順)'!$C$9</f>
        <v>0210</v>
      </c>
      <c r="F27" s="222" t="str">
        <f>'高額レセ疾病傾向(患者数順)'!$D$9</f>
        <v>その他の悪性新生物＜腫瘍＞</v>
      </c>
      <c r="G27" s="222" t="s">
        <v>663</v>
      </c>
      <c r="H27" s="81">
        <v>72</v>
      </c>
      <c r="I27" s="82">
        <v>125659290</v>
      </c>
      <c r="J27" s="83">
        <v>120130950</v>
      </c>
      <c r="K27" s="72">
        <f t="shared" si="1"/>
        <v>245790240</v>
      </c>
      <c r="L27" s="176">
        <f t="shared" si="0"/>
        <v>3413753.3333333335</v>
      </c>
      <c r="M27" s="183">
        <f t="shared" si="6"/>
        <v>8.1614146452051693E-3</v>
      </c>
      <c r="P27" s="49" t="s">
        <v>125</v>
      </c>
      <c r="Q27" s="208">
        <f>市区町村別_患者数!AM28</f>
        <v>31367</v>
      </c>
    </row>
    <row r="28" spans="2:17" ht="29.25" customHeight="1">
      <c r="B28" s="393"/>
      <c r="C28" s="386"/>
      <c r="D28" s="403"/>
      <c r="E28" s="80" t="str">
        <f>'高額レセ疾病傾向(患者数順)'!$C$10</f>
        <v>1011</v>
      </c>
      <c r="F28" s="222" t="str">
        <f>'高額レセ疾病傾向(患者数順)'!$D$10</f>
        <v>その他の呼吸器系の疾患</v>
      </c>
      <c r="G28" s="222" t="s">
        <v>664</v>
      </c>
      <c r="H28" s="81">
        <v>74</v>
      </c>
      <c r="I28" s="82">
        <v>168158930</v>
      </c>
      <c r="J28" s="83">
        <v>36855550</v>
      </c>
      <c r="K28" s="72">
        <f t="shared" si="1"/>
        <v>205014480</v>
      </c>
      <c r="L28" s="176">
        <f t="shared" si="0"/>
        <v>2770465.945945946</v>
      </c>
      <c r="M28" s="183">
        <f t="shared" si="6"/>
        <v>8.3881206075719795E-3</v>
      </c>
      <c r="P28" s="49" t="s">
        <v>126</v>
      </c>
      <c r="Q28" s="208">
        <f>市区町村別_患者数!AM29</f>
        <v>13718</v>
      </c>
    </row>
    <row r="29" spans="2:17" ht="29.25" customHeight="1" thickBot="1">
      <c r="B29" s="394"/>
      <c r="C29" s="388"/>
      <c r="D29" s="410"/>
      <c r="E29" s="84" t="str">
        <f>'高額レセ疾病傾向(患者数順)'!$C$11</f>
        <v>0906</v>
      </c>
      <c r="F29" s="223" t="str">
        <f>'高額レセ疾病傾向(患者数順)'!$D$11</f>
        <v>脳梗塞</v>
      </c>
      <c r="G29" s="223" t="s">
        <v>656</v>
      </c>
      <c r="H29" s="85">
        <v>66</v>
      </c>
      <c r="I29" s="86">
        <v>227298600</v>
      </c>
      <c r="J29" s="87">
        <v>19331600</v>
      </c>
      <c r="K29" s="73">
        <f t="shared" si="1"/>
        <v>246630200</v>
      </c>
      <c r="L29" s="177">
        <f t="shared" si="0"/>
        <v>3736821.2121212119</v>
      </c>
      <c r="M29" s="184">
        <f t="shared" si="6"/>
        <v>7.481296758104738E-3</v>
      </c>
      <c r="P29" s="49" t="s">
        <v>127</v>
      </c>
      <c r="Q29" s="208">
        <f>市区町村別_患者数!AM30</f>
        <v>9548</v>
      </c>
    </row>
    <row r="30" spans="2:17" ht="29.25" customHeight="1">
      <c r="B30" s="392">
        <v>6</v>
      </c>
      <c r="C30" s="405" t="s">
        <v>114</v>
      </c>
      <c r="D30" s="398">
        <f>Q10</f>
        <v>12352</v>
      </c>
      <c r="E30" s="88" t="str">
        <f>'高額レセ疾病傾向(患者数順)'!$C$7</f>
        <v>1901</v>
      </c>
      <c r="F30" s="221" t="str">
        <f>'高額レセ疾病傾向(患者数順)'!$D$7</f>
        <v>骨折</v>
      </c>
      <c r="G30" s="221" t="s">
        <v>665</v>
      </c>
      <c r="H30" s="137">
        <v>170</v>
      </c>
      <c r="I30" s="138">
        <v>399680040</v>
      </c>
      <c r="J30" s="139">
        <v>72052780</v>
      </c>
      <c r="K30" s="71">
        <f t="shared" si="1"/>
        <v>471732820</v>
      </c>
      <c r="L30" s="175">
        <f t="shared" si="0"/>
        <v>2774898.9411764704</v>
      </c>
      <c r="M30" s="182">
        <f>IFERROR(H30/$Q$10,"-")</f>
        <v>1.3762953367875648E-2</v>
      </c>
      <c r="P30" s="49" t="s">
        <v>36</v>
      </c>
      <c r="Q30" s="208">
        <f>市区町村別_患者数!AM31</f>
        <v>132591</v>
      </c>
    </row>
    <row r="31" spans="2:17" ht="29.25" customHeight="1">
      <c r="B31" s="393"/>
      <c r="C31" s="386"/>
      <c r="D31" s="403"/>
      <c r="E31" s="80" t="str">
        <f>'高額レセ疾病傾向(患者数順)'!$C$8</f>
        <v>0903</v>
      </c>
      <c r="F31" s="222" t="str">
        <f>'高額レセ疾病傾向(患者数順)'!$D$8</f>
        <v>その他の心疾患</v>
      </c>
      <c r="G31" s="222" t="s">
        <v>666</v>
      </c>
      <c r="H31" s="81">
        <v>160</v>
      </c>
      <c r="I31" s="82">
        <v>415150630</v>
      </c>
      <c r="J31" s="83">
        <v>103089000</v>
      </c>
      <c r="K31" s="72">
        <f t="shared" si="1"/>
        <v>518239630</v>
      </c>
      <c r="L31" s="176">
        <f t="shared" si="0"/>
        <v>3238997.6875</v>
      </c>
      <c r="M31" s="183">
        <f t="shared" ref="M31:M34" si="7">IFERROR(H31/$Q$10,"-")</f>
        <v>1.2953367875647668E-2</v>
      </c>
      <c r="P31" s="49" t="s">
        <v>37</v>
      </c>
      <c r="Q31" s="208">
        <f>市区町村別_患者数!AM32</f>
        <v>22608</v>
      </c>
    </row>
    <row r="32" spans="2:17" ht="29.25" customHeight="1">
      <c r="B32" s="393"/>
      <c r="C32" s="386"/>
      <c r="D32" s="403"/>
      <c r="E32" s="80" t="str">
        <f>'高額レセ疾病傾向(患者数順)'!$C$9</f>
        <v>0210</v>
      </c>
      <c r="F32" s="222" t="str">
        <f>'高額レセ疾病傾向(患者数順)'!$D$9</f>
        <v>その他の悪性新生物＜腫瘍＞</v>
      </c>
      <c r="G32" s="222" t="s">
        <v>667</v>
      </c>
      <c r="H32" s="81">
        <v>84</v>
      </c>
      <c r="I32" s="82">
        <v>178988980</v>
      </c>
      <c r="J32" s="83">
        <v>152071110</v>
      </c>
      <c r="K32" s="72">
        <f t="shared" si="1"/>
        <v>331060090</v>
      </c>
      <c r="L32" s="176">
        <f t="shared" si="0"/>
        <v>3941191.5476190476</v>
      </c>
      <c r="M32" s="183">
        <f t="shared" si="7"/>
        <v>6.8005181347150258E-3</v>
      </c>
      <c r="P32" s="49" t="s">
        <v>38</v>
      </c>
      <c r="Q32" s="208">
        <f>市区町村別_患者数!AM33</f>
        <v>18603</v>
      </c>
    </row>
    <row r="33" spans="2:17" ht="29.25" customHeight="1">
      <c r="B33" s="393"/>
      <c r="C33" s="386"/>
      <c r="D33" s="403"/>
      <c r="E33" s="80" t="str">
        <f>'高額レセ疾病傾向(患者数順)'!$C$10</f>
        <v>1011</v>
      </c>
      <c r="F33" s="222" t="str">
        <f>'高額レセ疾病傾向(患者数順)'!$D$10</f>
        <v>その他の呼吸器系の疾患</v>
      </c>
      <c r="G33" s="222" t="s">
        <v>668</v>
      </c>
      <c r="H33" s="81">
        <v>148</v>
      </c>
      <c r="I33" s="82">
        <v>314026940</v>
      </c>
      <c r="J33" s="83">
        <v>63050660</v>
      </c>
      <c r="K33" s="72">
        <f t="shared" si="1"/>
        <v>377077600</v>
      </c>
      <c r="L33" s="176">
        <f t="shared" si="0"/>
        <v>2547821.6216216218</v>
      </c>
      <c r="M33" s="183">
        <f t="shared" si="7"/>
        <v>1.1981865284974092E-2</v>
      </c>
      <c r="P33" s="49" t="s">
        <v>39</v>
      </c>
      <c r="Q33" s="208">
        <f>市区町村別_患者数!AM34</f>
        <v>15649</v>
      </c>
    </row>
    <row r="34" spans="2:17" ht="29.25" customHeight="1" thickBot="1">
      <c r="B34" s="394"/>
      <c r="C34" s="388"/>
      <c r="D34" s="410"/>
      <c r="E34" s="84" t="str">
        <f>'高額レセ疾病傾向(患者数順)'!$C$11</f>
        <v>0906</v>
      </c>
      <c r="F34" s="223" t="str">
        <f>'高額レセ疾病傾向(患者数順)'!$D$11</f>
        <v>脳梗塞</v>
      </c>
      <c r="G34" s="223" t="s">
        <v>648</v>
      </c>
      <c r="H34" s="85">
        <v>113</v>
      </c>
      <c r="I34" s="86">
        <v>391006690</v>
      </c>
      <c r="J34" s="87">
        <v>34605060</v>
      </c>
      <c r="K34" s="73">
        <f t="shared" si="1"/>
        <v>425611750</v>
      </c>
      <c r="L34" s="177">
        <f t="shared" si="0"/>
        <v>3766475.663716814</v>
      </c>
      <c r="M34" s="184">
        <f t="shared" si="7"/>
        <v>9.1483160621761653E-3</v>
      </c>
      <c r="P34" s="49" t="s">
        <v>40</v>
      </c>
      <c r="Q34" s="208">
        <f>市区町村別_患者数!AM35</f>
        <v>20907</v>
      </c>
    </row>
    <row r="35" spans="2:17" ht="29.25" customHeight="1">
      <c r="B35" s="392">
        <v>7</v>
      </c>
      <c r="C35" s="405" t="s">
        <v>115</v>
      </c>
      <c r="D35" s="398">
        <f>Q11</f>
        <v>11002</v>
      </c>
      <c r="E35" s="88" t="str">
        <f>'高額レセ疾病傾向(患者数順)'!$C$7</f>
        <v>1901</v>
      </c>
      <c r="F35" s="221" t="str">
        <f>'高額レセ疾病傾向(患者数順)'!$D$7</f>
        <v>骨折</v>
      </c>
      <c r="G35" s="221" t="s">
        <v>638</v>
      </c>
      <c r="H35" s="137">
        <v>193</v>
      </c>
      <c r="I35" s="138">
        <v>561910780</v>
      </c>
      <c r="J35" s="139">
        <v>78912070</v>
      </c>
      <c r="K35" s="71">
        <f t="shared" si="1"/>
        <v>640822850</v>
      </c>
      <c r="L35" s="175">
        <f t="shared" si="0"/>
        <v>3320325.6476683938</v>
      </c>
      <c r="M35" s="182">
        <f>IFERROR(H35/$Q$11,"-")</f>
        <v>1.7542265042719506E-2</v>
      </c>
      <c r="P35" s="49" t="s">
        <v>41</v>
      </c>
      <c r="Q35" s="208">
        <f>市区町村別_患者数!AM36</f>
        <v>27885</v>
      </c>
    </row>
    <row r="36" spans="2:17" ht="29.25" customHeight="1">
      <c r="B36" s="393"/>
      <c r="C36" s="386"/>
      <c r="D36" s="403"/>
      <c r="E36" s="80" t="str">
        <f>'高額レセ疾病傾向(患者数順)'!$C$8</f>
        <v>0903</v>
      </c>
      <c r="F36" s="222" t="str">
        <f>'高額レセ疾病傾向(患者数順)'!$D$8</f>
        <v>その他の心疾患</v>
      </c>
      <c r="G36" s="222" t="s">
        <v>669</v>
      </c>
      <c r="H36" s="81">
        <v>178</v>
      </c>
      <c r="I36" s="82">
        <v>533416860</v>
      </c>
      <c r="J36" s="83">
        <v>125271730</v>
      </c>
      <c r="K36" s="72">
        <f t="shared" si="1"/>
        <v>658688590</v>
      </c>
      <c r="L36" s="176">
        <f t="shared" si="0"/>
        <v>3700497.6966292136</v>
      </c>
      <c r="M36" s="183">
        <f t="shared" ref="M36:M39" si="8">IFERROR(H36/$Q$11,"-")</f>
        <v>1.6178876567896745E-2</v>
      </c>
      <c r="P36" s="49" t="s">
        <v>42</v>
      </c>
      <c r="Q36" s="208">
        <f>市区町村別_患者数!AM37</f>
        <v>23454</v>
      </c>
    </row>
    <row r="37" spans="2:17" ht="29.25" customHeight="1">
      <c r="B37" s="393"/>
      <c r="C37" s="386"/>
      <c r="D37" s="403"/>
      <c r="E37" s="80" t="str">
        <f>'高額レセ疾病傾向(患者数順)'!$C$9</f>
        <v>0210</v>
      </c>
      <c r="F37" s="222" t="str">
        <f>'高額レセ疾病傾向(患者数順)'!$D$9</f>
        <v>その他の悪性新生物＜腫瘍＞</v>
      </c>
      <c r="G37" s="222" t="s">
        <v>670</v>
      </c>
      <c r="H37" s="81">
        <v>98</v>
      </c>
      <c r="I37" s="82">
        <v>185277350</v>
      </c>
      <c r="J37" s="83">
        <v>180968110</v>
      </c>
      <c r="K37" s="72">
        <f t="shared" si="1"/>
        <v>366245460</v>
      </c>
      <c r="L37" s="176">
        <f t="shared" si="0"/>
        <v>3737198.5714285714</v>
      </c>
      <c r="M37" s="183">
        <f t="shared" si="8"/>
        <v>8.9074713688420282E-3</v>
      </c>
      <c r="P37" s="49" t="s">
        <v>43</v>
      </c>
      <c r="Q37" s="208">
        <f>市区町村別_患者数!AM38</f>
        <v>6680</v>
      </c>
    </row>
    <row r="38" spans="2:17" ht="29.25" customHeight="1">
      <c r="B38" s="393"/>
      <c r="C38" s="386"/>
      <c r="D38" s="403"/>
      <c r="E38" s="80" t="str">
        <f>'高額レセ疾病傾向(患者数順)'!$C$10</f>
        <v>1011</v>
      </c>
      <c r="F38" s="222" t="str">
        <f>'高額レセ疾病傾向(患者数順)'!$D$10</f>
        <v>その他の呼吸器系の疾患</v>
      </c>
      <c r="G38" s="222" t="s">
        <v>671</v>
      </c>
      <c r="H38" s="81">
        <v>121</v>
      </c>
      <c r="I38" s="82">
        <v>342604520</v>
      </c>
      <c r="J38" s="83">
        <v>59117330</v>
      </c>
      <c r="K38" s="72">
        <f t="shared" si="1"/>
        <v>401721850</v>
      </c>
      <c r="L38" s="176">
        <f t="shared" si="0"/>
        <v>3320015.2892561983</v>
      </c>
      <c r="M38" s="183">
        <f t="shared" si="8"/>
        <v>1.099800036357026E-2</v>
      </c>
      <c r="P38" s="49" t="s">
        <v>45</v>
      </c>
      <c r="Q38" s="208">
        <f>市区町村別_患者数!AM39</f>
        <v>29757</v>
      </c>
    </row>
    <row r="39" spans="2:17" ht="29.25" customHeight="1" thickBot="1">
      <c r="B39" s="394"/>
      <c r="C39" s="388"/>
      <c r="D39" s="410"/>
      <c r="E39" s="84" t="str">
        <f>'高額レセ疾病傾向(患者数順)'!$C$11</f>
        <v>0906</v>
      </c>
      <c r="F39" s="223" t="str">
        <f>'高額レセ疾病傾向(患者数順)'!$D$11</f>
        <v>脳梗塞</v>
      </c>
      <c r="G39" s="223" t="s">
        <v>672</v>
      </c>
      <c r="H39" s="85">
        <v>112</v>
      </c>
      <c r="I39" s="86">
        <v>356960370</v>
      </c>
      <c r="J39" s="87">
        <v>32636420</v>
      </c>
      <c r="K39" s="73">
        <f t="shared" si="1"/>
        <v>389596790</v>
      </c>
      <c r="L39" s="177">
        <f t="shared" si="0"/>
        <v>3478542.7678571427</v>
      </c>
      <c r="M39" s="184">
        <f t="shared" si="8"/>
        <v>1.0179967278676604E-2</v>
      </c>
      <c r="P39" s="49" t="s">
        <v>2</v>
      </c>
      <c r="Q39" s="208">
        <f>市区町村別_患者数!AM40</f>
        <v>60596</v>
      </c>
    </row>
    <row r="40" spans="2:17" ht="29.25" customHeight="1">
      <c r="B40" s="392">
        <v>8</v>
      </c>
      <c r="C40" s="405" t="s">
        <v>59</v>
      </c>
      <c r="D40" s="398">
        <f>Q12</f>
        <v>9040</v>
      </c>
      <c r="E40" s="88" t="str">
        <f>'高額レセ疾病傾向(患者数順)'!$C$7</f>
        <v>1901</v>
      </c>
      <c r="F40" s="221" t="str">
        <f>'高額レセ疾病傾向(患者数順)'!$D$7</f>
        <v>骨折</v>
      </c>
      <c r="G40" s="221" t="s">
        <v>649</v>
      </c>
      <c r="H40" s="137">
        <v>122</v>
      </c>
      <c r="I40" s="138">
        <v>312918440</v>
      </c>
      <c r="J40" s="139">
        <v>52765050</v>
      </c>
      <c r="K40" s="71">
        <f t="shared" si="1"/>
        <v>365683490</v>
      </c>
      <c r="L40" s="175">
        <f t="shared" si="0"/>
        <v>2997405.6557377051</v>
      </c>
      <c r="M40" s="182">
        <f>IFERROR(H40/$Q$12,"-")</f>
        <v>1.3495575221238938E-2</v>
      </c>
      <c r="P40" s="49" t="s">
        <v>3</v>
      </c>
      <c r="Q40" s="208">
        <f>市区町村別_患者数!AM41</f>
        <v>16741</v>
      </c>
    </row>
    <row r="41" spans="2:17" ht="29.25" customHeight="1">
      <c r="B41" s="393"/>
      <c r="C41" s="386"/>
      <c r="D41" s="403"/>
      <c r="E41" s="80" t="str">
        <f>'高額レセ疾病傾向(患者数順)'!$C$8</f>
        <v>0903</v>
      </c>
      <c r="F41" s="222" t="str">
        <f>'高額レセ疾病傾向(患者数順)'!$D$8</f>
        <v>その他の心疾患</v>
      </c>
      <c r="G41" s="222" t="s">
        <v>639</v>
      </c>
      <c r="H41" s="81">
        <v>112</v>
      </c>
      <c r="I41" s="82">
        <v>305036670</v>
      </c>
      <c r="J41" s="83">
        <v>75496410</v>
      </c>
      <c r="K41" s="72">
        <f t="shared" si="1"/>
        <v>380533080</v>
      </c>
      <c r="L41" s="176">
        <f t="shared" si="0"/>
        <v>3397616.7857142859</v>
      </c>
      <c r="M41" s="183">
        <f t="shared" ref="M41:M44" si="9">IFERROR(H41/$Q$12,"-")</f>
        <v>1.2389380530973451E-2</v>
      </c>
      <c r="P41" s="49" t="s">
        <v>4</v>
      </c>
      <c r="Q41" s="208">
        <f>市区町村別_患者数!AM42</f>
        <v>51067</v>
      </c>
    </row>
    <row r="42" spans="2:17" ht="29.25" customHeight="1">
      <c r="B42" s="393"/>
      <c r="C42" s="386"/>
      <c r="D42" s="403"/>
      <c r="E42" s="80" t="str">
        <f>'高額レセ疾病傾向(患者数順)'!$C$9</f>
        <v>0210</v>
      </c>
      <c r="F42" s="222" t="str">
        <f>'高額レセ疾病傾向(患者数順)'!$D$9</f>
        <v>その他の悪性新生物＜腫瘍＞</v>
      </c>
      <c r="G42" s="222" t="s">
        <v>663</v>
      </c>
      <c r="H42" s="81">
        <v>81</v>
      </c>
      <c r="I42" s="82">
        <v>151451680</v>
      </c>
      <c r="J42" s="83">
        <v>148428050</v>
      </c>
      <c r="K42" s="72">
        <f t="shared" si="1"/>
        <v>299879730</v>
      </c>
      <c r="L42" s="176">
        <f t="shared" si="0"/>
        <v>3702218.888888889</v>
      </c>
      <c r="M42" s="183">
        <f t="shared" si="9"/>
        <v>8.9601769911504432E-3</v>
      </c>
      <c r="P42" s="49" t="s">
        <v>46</v>
      </c>
      <c r="Q42" s="208">
        <f>市区町村別_患者数!AM43</f>
        <v>10794</v>
      </c>
    </row>
    <row r="43" spans="2:17" ht="29.25" customHeight="1">
      <c r="B43" s="393"/>
      <c r="C43" s="386"/>
      <c r="D43" s="403"/>
      <c r="E43" s="80" t="str">
        <f>'高額レセ疾病傾向(患者数順)'!$C$10</f>
        <v>1011</v>
      </c>
      <c r="F43" s="222" t="str">
        <f>'高額レセ疾病傾向(患者数順)'!$D$10</f>
        <v>その他の呼吸器系の疾患</v>
      </c>
      <c r="G43" s="222" t="s">
        <v>671</v>
      </c>
      <c r="H43" s="81">
        <v>87</v>
      </c>
      <c r="I43" s="82">
        <v>204300530</v>
      </c>
      <c r="J43" s="83">
        <v>41233100</v>
      </c>
      <c r="K43" s="72">
        <f t="shared" si="1"/>
        <v>245533630</v>
      </c>
      <c r="L43" s="176">
        <f t="shared" si="0"/>
        <v>2822225.632183908</v>
      </c>
      <c r="M43" s="183">
        <f t="shared" si="9"/>
        <v>9.6238938053097352E-3</v>
      </c>
      <c r="P43" s="49" t="s">
        <v>9</v>
      </c>
      <c r="Q43" s="208">
        <f>市区町村別_患者数!AM44</f>
        <v>60444</v>
      </c>
    </row>
    <row r="44" spans="2:17" ht="29.25" customHeight="1" thickBot="1">
      <c r="B44" s="394"/>
      <c r="C44" s="388"/>
      <c r="D44" s="410"/>
      <c r="E44" s="84" t="str">
        <f>'高額レセ疾病傾向(患者数順)'!$C$11</f>
        <v>0906</v>
      </c>
      <c r="F44" s="223" t="str">
        <f>'高額レセ疾病傾向(患者数順)'!$D$11</f>
        <v>脳梗塞</v>
      </c>
      <c r="G44" s="223" t="s">
        <v>673</v>
      </c>
      <c r="H44" s="85">
        <v>49</v>
      </c>
      <c r="I44" s="86">
        <v>168552250</v>
      </c>
      <c r="J44" s="87">
        <v>13478310</v>
      </c>
      <c r="K44" s="73">
        <f t="shared" si="1"/>
        <v>182030560</v>
      </c>
      <c r="L44" s="177">
        <f t="shared" si="0"/>
        <v>3714909.387755102</v>
      </c>
      <c r="M44" s="184">
        <f t="shared" si="9"/>
        <v>5.4203539823008849E-3</v>
      </c>
      <c r="P44" s="49" t="s">
        <v>47</v>
      </c>
      <c r="Q44" s="208">
        <f>市区町村別_患者数!AM45</f>
        <v>13161</v>
      </c>
    </row>
    <row r="45" spans="2:17" ht="29.25" customHeight="1">
      <c r="B45" s="392">
        <v>9</v>
      </c>
      <c r="C45" s="405" t="s">
        <v>116</v>
      </c>
      <c r="D45" s="398">
        <f>Q13</f>
        <v>5832</v>
      </c>
      <c r="E45" s="88" t="str">
        <f>'高額レセ疾病傾向(患者数順)'!$C$7</f>
        <v>1901</v>
      </c>
      <c r="F45" s="221" t="str">
        <f>'高額レセ疾病傾向(患者数順)'!$D$7</f>
        <v>骨折</v>
      </c>
      <c r="G45" s="221" t="s">
        <v>649</v>
      </c>
      <c r="H45" s="137">
        <v>118</v>
      </c>
      <c r="I45" s="138">
        <v>319430080</v>
      </c>
      <c r="J45" s="139">
        <v>44430130</v>
      </c>
      <c r="K45" s="71">
        <f t="shared" si="1"/>
        <v>363860210</v>
      </c>
      <c r="L45" s="175">
        <f t="shared" si="0"/>
        <v>3083561.1016949154</v>
      </c>
      <c r="M45" s="182">
        <f>IFERROR(H45/$Q$13,"-")</f>
        <v>2.0233196159122085E-2</v>
      </c>
      <c r="P45" s="49" t="s">
        <v>14</v>
      </c>
      <c r="Q45" s="208">
        <f>市区町村別_患者数!AM46</f>
        <v>24206</v>
      </c>
    </row>
    <row r="46" spans="2:17" ht="29.25" customHeight="1">
      <c r="B46" s="393"/>
      <c r="C46" s="386"/>
      <c r="D46" s="403"/>
      <c r="E46" s="80" t="str">
        <f>'高額レセ疾病傾向(患者数順)'!$C$8</f>
        <v>0903</v>
      </c>
      <c r="F46" s="222" t="str">
        <f>'高額レセ疾病傾向(患者数順)'!$D$8</f>
        <v>その他の心疾患</v>
      </c>
      <c r="G46" s="222" t="s">
        <v>674</v>
      </c>
      <c r="H46" s="81">
        <v>57</v>
      </c>
      <c r="I46" s="82">
        <v>137312640</v>
      </c>
      <c r="J46" s="83">
        <v>35288030</v>
      </c>
      <c r="K46" s="72">
        <f t="shared" si="1"/>
        <v>172600670</v>
      </c>
      <c r="L46" s="176">
        <f t="shared" si="0"/>
        <v>3028081.9298245613</v>
      </c>
      <c r="M46" s="183">
        <f t="shared" ref="M46:M49" si="10">IFERROR(H46/$Q$13,"-")</f>
        <v>9.7736625514403298E-3</v>
      </c>
      <c r="P46" s="49" t="s">
        <v>15</v>
      </c>
      <c r="Q46" s="208">
        <f>市区町村別_患者数!AM47</f>
        <v>63271</v>
      </c>
    </row>
    <row r="47" spans="2:17" ht="29.25" customHeight="1">
      <c r="B47" s="393"/>
      <c r="C47" s="386"/>
      <c r="D47" s="403"/>
      <c r="E47" s="80" t="str">
        <f>'高額レセ疾病傾向(患者数順)'!$C$9</f>
        <v>0210</v>
      </c>
      <c r="F47" s="222" t="str">
        <f>'高額レセ疾病傾向(患者数順)'!$D$9</f>
        <v>その他の悪性新生物＜腫瘍＞</v>
      </c>
      <c r="G47" s="222" t="s">
        <v>675</v>
      </c>
      <c r="H47" s="81">
        <v>45</v>
      </c>
      <c r="I47" s="82">
        <v>78139850</v>
      </c>
      <c r="J47" s="83">
        <v>82570670</v>
      </c>
      <c r="K47" s="72">
        <f t="shared" si="1"/>
        <v>160710520</v>
      </c>
      <c r="L47" s="176">
        <f t="shared" si="0"/>
        <v>3571344.888888889</v>
      </c>
      <c r="M47" s="183">
        <f t="shared" si="10"/>
        <v>7.716049382716049E-3</v>
      </c>
      <c r="P47" s="49" t="s">
        <v>10</v>
      </c>
      <c r="Q47" s="208">
        <f>市区町村別_患者数!AM48</f>
        <v>38793</v>
      </c>
    </row>
    <row r="48" spans="2:17" ht="29.25" customHeight="1">
      <c r="B48" s="393"/>
      <c r="C48" s="386"/>
      <c r="D48" s="403"/>
      <c r="E48" s="80" t="str">
        <f>'高額レセ疾病傾向(患者数順)'!$C$10</f>
        <v>1011</v>
      </c>
      <c r="F48" s="222" t="str">
        <f>'高額レセ疾病傾向(患者数順)'!$D$10</f>
        <v>その他の呼吸器系の疾患</v>
      </c>
      <c r="G48" s="222" t="s">
        <v>643</v>
      </c>
      <c r="H48" s="81">
        <v>65</v>
      </c>
      <c r="I48" s="82">
        <v>140280070</v>
      </c>
      <c r="J48" s="83">
        <v>28468930</v>
      </c>
      <c r="K48" s="72">
        <f t="shared" si="1"/>
        <v>168749000</v>
      </c>
      <c r="L48" s="176">
        <f t="shared" si="0"/>
        <v>2596138.4615384615</v>
      </c>
      <c r="M48" s="183">
        <f t="shared" si="10"/>
        <v>1.1145404663923183E-2</v>
      </c>
      <c r="P48" s="49" t="s">
        <v>22</v>
      </c>
      <c r="Q48" s="208">
        <f>市区町村別_患者数!AM49</f>
        <v>42898</v>
      </c>
    </row>
    <row r="49" spans="2:17" ht="29.25" customHeight="1" thickBot="1">
      <c r="B49" s="394"/>
      <c r="C49" s="388"/>
      <c r="D49" s="410"/>
      <c r="E49" s="84" t="str">
        <f>'高額レセ疾病傾向(患者数順)'!$C$11</f>
        <v>0906</v>
      </c>
      <c r="F49" s="223" t="str">
        <f>'高額レセ疾病傾向(患者数順)'!$D$11</f>
        <v>脳梗塞</v>
      </c>
      <c r="G49" s="223" t="s">
        <v>676</v>
      </c>
      <c r="H49" s="85">
        <v>50</v>
      </c>
      <c r="I49" s="86">
        <v>188755230</v>
      </c>
      <c r="J49" s="87">
        <v>13097340</v>
      </c>
      <c r="K49" s="73">
        <f t="shared" si="1"/>
        <v>201852570</v>
      </c>
      <c r="L49" s="177">
        <f t="shared" si="0"/>
        <v>4037051.4</v>
      </c>
      <c r="M49" s="184">
        <f t="shared" si="10"/>
        <v>8.5733882030178329E-3</v>
      </c>
      <c r="P49" s="49" t="s">
        <v>48</v>
      </c>
      <c r="Q49" s="208">
        <f>市区町村別_患者数!AM50</f>
        <v>14920</v>
      </c>
    </row>
    <row r="50" spans="2:17" ht="29.25" customHeight="1">
      <c r="B50" s="392">
        <v>10</v>
      </c>
      <c r="C50" s="405" t="s">
        <v>60</v>
      </c>
      <c r="D50" s="398">
        <f>Q14</f>
        <v>13483</v>
      </c>
      <c r="E50" s="88" t="str">
        <f>'高額レセ疾病傾向(患者数順)'!$C$7</f>
        <v>1901</v>
      </c>
      <c r="F50" s="221" t="str">
        <f>'高額レセ疾病傾向(患者数順)'!$D$7</f>
        <v>骨折</v>
      </c>
      <c r="G50" s="221" t="s">
        <v>638</v>
      </c>
      <c r="H50" s="137">
        <v>193</v>
      </c>
      <c r="I50" s="138">
        <v>562183420</v>
      </c>
      <c r="J50" s="139">
        <v>78842410</v>
      </c>
      <c r="K50" s="71">
        <f t="shared" si="1"/>
        <v>641025830</v>
      </c>
      <c r="L50" s="175">
        <f t="shared" si="0"/>
        <v>3321377.3575129532</v>
      </c>
      <c r="M50" s="182">
        <f>IFERROR(H50/$Q$14,"-")</f>
        <v>1.43143217384855E-2</v>
      </c>
      <c r="P50" s="49" t="s">
        <v>26</v>
      </c>
      <c r="Q50" s="208">
        <f>市区町村別_患者数!AM51</f>
        <v>19066</v>
      </c>
    </row>
    <row r="51" spans="2:17" ht="29.25" customHeight="1">
      <c r="B51" s="393"/>
      <c r="C51" s="386"/>
      <c r="D51" s="403"/>
      <c r="E51" s="80" t="str">
        <f>'高額レセ疾病傾向(患者数順)'!$C$8</f>
        <v>0903</v>
      </c>
      <c r="F51" s="222" t="str">
        <f>'高額レセ疾病傾向(患者数順)'!$D$8</f>
        <v>その他の心疾患</v>
      </c>
      <c r="G51" s="222" t="s">
        <v>652</v>
      </c>
      <c r="H51" s="81">
        <v>154</v>
      </c>
      <c r="I51" s="82">
        <v>404361890</v>
      </c>
      <c r="J51" s="83">
        <v>103697690</v>
      </c>
      <c r="K51" s="72">
        <f t="shared" si="1"/>
        <v>508059580</v>
      </c>
      <c r="L51" s="176">
        <f t="shared" si="0"/>
        <v>3299088.1818181816</v>
      </c>
      <c r="M51" s="183">
        <f t="shared" ref="M51:M54" si="11">IFERROR(H51/$Q$14,"-")</f>
        <v>1.1421790402729363E-2</v>
      </c>
      <c r="P51" s="49" t="s">
        <v>16</v>
      </c>
      <c r="Q51" s="208">
        <f>市区町村別_患者数!AM52</f>
        <v>38675</v>
      </c>
    </row>
    <row r="52" spans="2:17" ht="29.25" customHeight="1">
      <c r="B52" s="393"/>
      <c r="C52" s="386"/>
      <c r="D52" s="403"/>
      <c r="E52" s="80" t="str">
        <f>'高額レセ疾病傾向(患者数順)'!$C$9</f>
        <v>0210</v>
      </c>
      <c r="F52" s="222" t="str">
        <f>'高額レセ疾病傾向(患者数順)'!$D$9</f>
        <v>その他の悪性新生物＜腫瘍＞</v>
      </c>
      <c r="G52" s="222" t="s">
        <v>661</v>
      </c>
      <c r="H52" s="81">
        <v>129</v>
      </c>
      <c r="I52" s="82">
        <v>248232230</v>
      </c>
      <c r="J52" s="83">
        <v>207299380</v>
      </c>
      <c r="K52" s="72">
        <f t="shared" si="1"/>
        <v>455531610</v>
      </c>
      <c r="L52" s="176">
        <f t="shared" si="0"/>
        <v>3531252.7906976743</v>
      </c>
      <c r="M52" s="183">
        <f t="shared" si="11"/>
        <v>9.5676036490395314E-3</v>
      </c>
      <c r="P52" s="49" t="s">
        <v>27</v>
      </c>
      <c r="Q52" s="208">
        <f>市区町村別_患者数!AM53</f>
        <v>20759</v>
      </c>
    </row>
    <row r="53" spans="2:17" ht="29.25" customHeight="1">
      <c r="B53" s="393"/>
      <c r="C53" s="386"/>
      <c r="D53" s="403"/>
      <c r="E53" s="80" t="str">
        <f>'高額レセ疾病傾向(患者数順)'!$C$10</f>
        <v>1011</v>
      </c>
      <c r="F53" s="222" t="str">
        <f>'高額レセ疾病傾向(患者数順)'!$D$10</f>
        <v>その他の呼吸器系の疾患</v>
      </c>
      <c r="G53" s="222" t="s">
        <v>664</v>
      </c>
      <c r="H53" s="81">
        <v>94</v>
      </c>
      <c r="I53" s="82">
        <v>185406730</v>
      </c>
      <c r="J53" s="83">
        <v>51188160</v>
      </c>
      <c r="K53" s="72">
        <f t="shared" si="1"/>
        <v>236594890</v>
      </c>
      <c r="L53" s="176">
        <f t="shared" si="0"/>
        <v>2516966.9148936169</v>
      </c>
      <c r="M53" s="183">
        <f t="shared" si="11"/>
        <v>6.9717421938737673E-3</v>
      </c>
      <c r="P53" s="49" t="s">
        <v>28</v>
      </c>
      <c r="Q53" s="208">
        <f>市区町村別_患者数!AM54</f>
        <v>20958</v>
      </c>
    </row>
    <row r="54" spans="2:17" ht="29.25" customHeight="1" thickBot="1">
      <c r="B54" s="394"/>
      <c r="C54" s="388"/>
      <c r="D54" s="410"/>
      <c r="E54" s="84" t="str">
        <f>'高額レセ疾病傾向(患者数順)'!$C$11</f>
        <v>0906</v>
      </c>
      <c r="F54" s="223" t="str">
        <f>'高額レセ疾病傾向(患者数順)'!$D$11</f>
        <v>脳梗塞</v>
      </c>
      <c r="G54" s="223" t="s">
        <v>677</v>
      </c>
      <c r="H54" s="85">
        <v>96</v>
      </c>
      <c r="I54" s="86">
        <v>331237830</v>
      </c>
      <c r="J54" s="87">
        <v>32100150</v>
      </c>
      <c r="K54" s="73">
        <f t="shared" si="1"/>
        <v>363337980</v>
      </c>
      <c r="L54" s="177">
        <f t="shared" si="0"/>
        <v>3784770.625</v>
      </c>
      <c r="M54" s="184">
        <f t="shared" si="11"/>
        <v>7.1200771341689536E-3</v>
      </c>
      <c r="P54" s="49" t="s">
        <v>17</v>
      </c>
      <c r="Q54" s="208">
        <f>市区町村別_患者数!AM55</f>
        <v>18785</v>
      </c>
    </row>
    <row r="55" spans="2:17" ht="29.25" customHeight="1">
      <c r="B55" s="392">
        <v>11</v>
      </c>
      <c r="C55" s="405" t="s">
        <v>61</v>
      </c>
      <c r="D55" s="398">
        <f>Q15</f>
        <v>23211</v>
      </c>
      <c r="E55" s="88" t="str">
        <f>'高額レセ疾病傾向(患者数順)'!$C$7</f>
        <v>1901</v>
      </c>
      <c r="F55" s="221" t="str">
        <f>'高額レセ疾病傾向(患者数順)'!$D$7</f>
        <v>骨折</v>
      </c>
      <c r="G55" s="221" t="s">
        <v>638</v>
      </c>
      <c r="H55" s="137">
        <v>372</v>
      </c>
      <c r="I55" s="138">
        <v>984400540</v>
      </c>
      <c r="J55" s="139">
        <v>153927050</v>
      </c>
      <c r="K55" s="71">
        <f t="shared" si="1"/>
        <v>1138327590</v>
      </c>
      <c r="L55" s="175">
        <f t="shared" si="0"/>
        <v>3060020.4032258065</v>
      </c>
      <c r="M55" s="182">
        <f>IFERROR(H55/$Q$15,"-")</f>
        <v>1.6026883805092412E-2</v>
      </c>
      <c r="P55" s="49" t="s">
        <v>49</v>
      </c>
      <c r="Q55" s="208">
        <f>市区町村別_患者数!AM56</f>
        <v>25056</v>
      </c>
    </row>
    <row r="56" spans="2:17" ht="29.25" customHeight="1">
      <c r="B56" s="393"/>
      <c r="C56" s="386"/>
      <c r="D56" s="403"/>
      <c r="E56" s="80" t="str">
        <f>'高額レセ疾病傾向(患者数順)'!$C$8</f>
        <v>0903</v>
      </c>
      <c r="F56" s="222" t="str">
        <f>'高額レセ疾病傾向(患者数順)'!$D$8</f>
        <v>その他の心疾患</v>
      </c>
      <c r="G56" s="222" t="s">
        <v>678</v>
      </c>
      <c r="H56" s="81">
        <v>301</v>
      </c>
      <c r="I56" s="82">
        <v>803266380</v>
      </c>
      <c r="J56" s="83">
        <v>169501110</v>
      </c>
      <c r="K56" s="72">
        <f t="shared" si="1"/>
        <v>972767490</v>
      </c>
      <c r="L56" s="176">
        <f t="shared" si="0"/>
        <v>3231785.681063123</v>
      </c>
      <c r="M56" s="183">
        <f t="shared" ref="M56:M59" si="12">IFERROR(H56/$Q$15,"-")</f>
        <v>1.2967989315410797E-2</v>
      </c>
      <c r="P56" s="49" t="s">
        <v>5</v>
      </c>
      <c r="Q56" s="208">
        <f>市区町村別_患者数!AM57</f>
        <v>20478</v>
      </c>
    </row>
    <row r="57" spans="2:17" ht="29.25" customHeight="1">
      <c r="B57" s="393"/>
      <c r="C57" s="386"/>
      <c r="D57" s="403"/>
      <c r="E57" s="80" t="str">
        <f>'高額レセ疾病傾向(患者数順)'!$C$9</f>
        <v>0210</v>
      </c>
      <c r="F57" s="222" t="str">
        <f>'高額レセ疾病傾向(患者数順)'!$D$9</f>
        <v>その他の悪性新生物＜腫瘍＞</v>
      </c>
      <c r="G57" s="222" t="s">
        <v>646</v>
      </c>
      <c r="H57" s="81">
        <v>197</v>
      </c>
      <c r="I57" s="82">
        <v>355655120</v>
      </c>
      <c r="J57" s="83">
        <v>294524640</v>
      </c>
      <c r="K57" s="72">
        <f t="shared" si="1"/>
        <v>650179760</v>
      </c>
      <c r="L57" s="176">
        <f t="shared" si="0"/>
        <v>3300404.8730964465</v>
      </c>
      <c r="M57" s="183">
        <f t="shared" si="12"/>
        <v>8.4873551333419506E-3</v>
      </c>
      <c r="P57" s="49" t="s">
        <v>23</v>
      </c>
      <c r="Q57" s="208">
        <f>市区町村別_患者数!AM58</f>
        <v>11403</v>
      </c>
    </row>
    <row r="58" spans="2:17" ht="29.25" customHeight="1">
      <c r="B58" s="393"/>
      <c r="C58" s="386"/>
      <c r="D58" s="403"/>
      <c r="E58" s="80" t="str">
        <f>'高額レセ疾病傾向(患者数順)'!$C$10</f>
        <v>1011</v>
      </c>
      <c r="F58" s="222" t="str">
        <f>'高額レセ疾病傾向(患者数順)'!$D$10</f>
        <v>その他の呼吸器系の疾患</v>
      </c>
      <c r="G58" s="222" t="s">
        <v>650</v>
      </c>
      <c r="H58" s="81">
        <v>246</v>
      </c>
      <c r="I58" s="82">
        <v>553795380</v>
      </c>
      <c r="J58" s="83">
        <v>115902620</v>
      </c>
      <c r="K58" s="72">
        <f t="shared" si="1"/>
        <v>669698000</v>
      </c>
      <c r="L58" s="176">
        <f t="shared" si="0"/>
        <v>2722349.5934959347</v>
      </c>
      <c r="M58" s="183">
        <f t="shared" si="12"/>
        <v>1.059842316143208E-2</v>
      </c>
      <c r="P58" s="49" t="s">
        <v>29</v>
      </c>
      <c r="Q58" s="208">
        <f>市区町村別_患者数!AM59</f>
        <v>19212</v>
      </c>
    </row>
    <row r="59" spans="2:17" ht="29.25" customHeight="1" thickBot="1">
      <c r="B59" s="394"/>
      <c r="C59" s="388"/>
      <c r="D59" s="410"/>
      <c r="E59" s="84" t="str">
        <f>'高額レセ疾病傾向(患者数順)'!$C$11</f>
        <v>0906</v>
      </c>
      <c r="F59" s="223" t="str">
        <f>'高額レセ疾病傾向(患者数順)'!$D$11</f>
        <v>脳梗塞</v>
      </c>
      <c r="G59" s="223" t="s">
        <v>679</v>
      </c>
      <c r="H59" s="85">
        <v>182</v>
      </c>
      <c r="I59" s="86">
        <v>706390530</v>
      </c>
      <c r="J59" s="87">
        <v>57454910</v>
      </c>
      <c r="K59" s="73">
        <f t="shared" si="1"/>
        <v>763845440</v>
      </c>
      <c r="L59" s="177">
        <f t="shared" si="0"/>
        <v>4196952.9670329671</v>
      </c>
      <c r="M59" s="183">
        <f t="shared" si="12"/>
        <v>7.8411098186204811E-3</v>
      </c>
      <c r="P59" s="49" t="s">
        <v>18</v>
      </c>
      <c r="Q59" s="208">
        <f>市区町村別_患者数!AM60</f>
        <v>20118</v>
      </c>
    </row>
    <row r="60" spans="2:17" ht="29.25" customHeight="1">
      <c r="B60" s="392">
        <v>12</v>
      </c>
      <c r="C60" s="405" t="s">
        <v>117</v>
      </c>
      <c r="D60" s="398">
        <f>Q16</f>
        <v>12001</v>
      </c>
      <c r="E60" s="88" t="str">
        <f>'高額レセ疾病傾向(患者数順)'!$C$7</f>
        <v>1901</v>
      </c>
      <c r="F60" s="221" t="str">
        <f>'高額レセ疾病傾向(患者数順)'!$D$7</f>
        <v>骨折</v>
      </c>
      <c r="G60" s="221" t="s">
        <v>649</v>
      </c>
      <c r="H60" s="137">
        <v>199</v>
      </c>
      <c r="I60" s="138">
        <v>549935490</v>
      </c>
      <c r="J60" s="139">
        <v>79877810</v>
      </c>
      <c r="K60" s="71">
        <f t="shared" si="1"/>
        <v>629813300</v>
      </c>
      <c r="L60" s="175">
        <f t="shared" si="0"/>
        <v>3164890.9547738694</v>
      </c>
      <c r="M60" s="182">
        <f>IFERROR(H60/$Q$16,"-")</f>
        <v>1.6581951504041331E-2</v>
      </c>
      <c r="P60" s="49" t="s">
        <v>11</v>
      </c>
      <c r="Q60" s="208">
        <f>市区町村別_患者数!AM61</f>
        <v>12664</v>
      </c>
    </row>
    <row r="61" spans="2:17" ht="29.25" customHeight="1">
      <c r="B61" s="393"/>
      <c r="C61" s="386"/>
      <c r="D61" s="403"/>
      <c r="E61" s="80" t="str">
        <f>'高額レセ疾病傾向(患者数順)'!$C$8</f>
        <v>0903</v>
      </c>
      <c r="F61" s="222" t="str">
        <f>'高額レセ疾病傾向(患者数順)'!$D$8</f>
        <v>その他の心疾患</v>
      </c>
      <c r="G61" s="222" t="s">
        <v>680</v>
      </c>
      <c r="H61" s="81">
        <v>145</v>
      </c>
      <c r="I61" s="82">
        <v>404201810</v>
      </c>
      <c r="J61" s="83">
        <v>85027150</v>
      </c>
      <c r="K61" s="72">
        <f t="shared" si="1"/>
        <v>489228960</v>
      </c>
      <c r="L61" s="176">
        <f t="shared" si="0"/>
        <v>3373992.8275862071</v>
      </c>
      <c r="M61" s="183">
        <f t="shared" ref="M61:M64" si="13">IFERROR(H61/$Q$16,"-")</f>
        <v>1.2082326472793933E-2</v>
      </c>
      <c r="P61" s="49" t="s">
        <v>50</v>
      </c>
      <c r="Q61" s="208">
        <f>市区町村別_患者数!AM62</f>
        <v>9154</v>
      </c>
    </row>
    <row r="62" spans="2:17" ht="29.25" customHeight="1">
      <c r="B62" s="393"/>
      <c r="C62" s="386"/>
      <c r="D62" s="403"/>
      <c r="E62" s="80" t="str">
        <f>'高額レセ疾病傾向(患者数順)'!$C$9</f>
        <v>0210</v>
      </c>
      <c r="F62" s="222" t="str">
        <f>'高額レセ疾病傾向(患者数順)'!$D$9</f>
        <v>その他の悪性新生物＜腫瘍＞</v>
      </c>
      <c r="G62" s="222" t="s">
        <v>681</v>
      </c>
      <c r="H62" s="81">
        <v>88</v>
      </c>
      <c r="I62" s="82">
        <v>188771560</v>
      </c>
      <c r="J62" s="83">
        <v>142548390</v>
      </c>
      <c r="K62" s="72">
        <f t="shared" si="1"/>
        <v>331319950</v>
      </c>
      <c r="L62" s="176">
        <f t="shared" si="0"/>
        <v>3764999.4318181816</v>
      </c>
      <c r="M62" s="183">
        <f t="shared" si="13"/>
        <v>7.3327222731439049E-3</v>
      </c>
      <c r="P62" s="49" t="s">
        <v>30</v>
      </c>
      <c r="Q62" s="208">
        <f>市区町村別_患者数!AM63</f>
        <v>10701</v>
      </c>
    </row>
    <row r="63" spans="2:17" ht="29.25" customHeight="1">
      <c r="B63" s="393"/>
      <c r="C63" s="386"/>
      <c r="D63" s="403"/>
      <c r="E63" s="80" t="str">
        <f>'高額レセ疾病傾向(患者数順)'!$C$10</f>
        <v>1011</v>
      </c>
      <c r="F63" s="222" t="str">
        <f>'高額レセ疾病傾向(患者数順)'!$D$10</f>
        <v>その他の呼吸器系の疾患</v>
      </c>
      <c r="G63" s="222" t="s">
        <v>682</v>
      </c>
      <c r="H63" s="81">
        <v>105</v>
      </c>
      <c r="I63" s="82">
        <v>233704010</v>
      </c>
      <c r="J63" s="83">
        <v>52478070</v>
      </c>
      <c r="K63" s="72">
        <f t="shared" si="1"/>
        <v>286182080</v>
      </c>
      <c r="L63" s="176">
        <f t="shared" si="0"/>
        <v>2725543.6190476189</v>
      </c>
      <c r="M63" s="183">
        <f t="shared" si="13"/>
        <v>8.7492708940921596E-3</v>
      </c>
      <c r="P63" s="49" t="s">
        <v>24</v>
      </c>
      <c r="Q63" s="208">
        <f>市区町村別_患者数!AM64</f>
        <v>76479</v>
      </c>
    </row>
    <row r="64" spans="2:17" ht="29.25" customHeight="1" thickBot="1">
      <c r="B64" s="394"/>
      <c r="C64" s="388"/>
      <c r="D64" s="410"/>
      <c r="E64" s="84" t="str">
        <f>'高額レセ疾病傾向(患者数順)'!$C$11</f>
        <v>0906</v>
      </c>
      <c r="F64" s="223" t="str">
        <f>'高額レセ疾病傾向(患者数順)'!$D$11</f>
        <v>脳梗塞</v>
      </c>
      <c r="G64" s="223" t="s">
        <v>683</v>
      </c>
      <c r="H64" s="85">
        <v>86</v>
      </c>
      <c r="I64" s="86">
        <v>349459300</v>
      </c>
      <c r="J64" s="87">
        <v>26968930</v>
      </c>
      <c r="K64" s="73">
        <f t="shared" si="1"/>
        <v>376428230</v>
      </c>
      <c r="L64" s="177">
        <f t="shared" si="0"/>
        <v>4377072.4418604653</v>
      </c>
      <c r="M64" s="184">
        <f t="shared" si="13"/>
        <v>7.166069494208816E-3</v>
      </c>
      <c r="P64" s="49" t="s">
        <v>51</v>
      </c>
      <c r="Q64" s="208">
        <f>市区町村別_患者数!AM65</f>
        <v>9993</v>
      </c>
    </row>
    <row r="65" spans="2:17" ht="29.25" customHeight="1">
      <c r="B65" s="392">
        <v>13</v>
      </c>
      <c r="C65" s="405" t="s">
        <v>118</v>
      </c>
      <c r="D65" s="398">
        <f>Q17</f>
        <v>20792</v>
      </c>
      <c r="E65" s="88" t="str">
        <f>'高額レセ疾病傾向(患者数順)'!$C$7</f>
        <v>1901</v>
      </c>
      <c r="F65" s="221" t="str">
        <f>'高額レセ疾病傾向(患者数順)'!$D$7</f>
        <v>骨折</v>
      </c>
      <c r="G65" s="221" t="s">
        <v>638</v>
      </c>
      <c r="H65" s="137">
        <v>308</v>
      </c>
      <c r="I65" s="138">
        <v>734415670</v>
      </c>
      <c r="J65" s="139">
        <v>126966620</v>
      </c>
      <c r="K65" s="71">
        <f t="shared" si="1"/>
        <v>861382290</v>
      </c>
      <c r="L65" s="175">
        <f t="shared" si="0"/>
        <v>2796695.7467532465</v>
      </c>
      <c r="M65" s="182">
        <f>IFERROR(H65/$Q$17,"-")</f>
        <v>1.4813389765294343E-2</v>
      </c>
      <c r="P65" s="49" t="s">
        <v>19</v>
      </c>
      <c r="Q65" s="208">
        <f>市区町村別_患者数!AM66</f>
        <v>8783</v>
      </c>
    </row>
    <row r="66" spans="2:17" ht="29.25" customHeight="1">
      <c r="B66" s="393"/>
      <c r="C66" s="386"/>
      <c r="D66" s="403"/>
      <c r="E66" s="80" t="str">
        <f>'高額レセ疾病傾向(患者数順)'!$C$8</f>
        <v>0903</v>
      </c>
      <c r="F66" s="222" t="str">
        <f>'高額レセ疾病傾向(患者数順)'!$D$8</f>
        <v>その他の心疾患</v>
      </c>
      <c r="G66" s="222" t="s">
        <v>680</v>
      </c>
      <c r="H66" s="81">
        <v>256</v>
      </c>
      <c r="I66" s="82">
        <v>627420100</v>
      </c>
      <c r="J66" s="83">
        <v>165321210</v>
      </c>
      <c r="K66" s="72">
        <f t="shared" si="1"/>
        <v>792741310</v>
      </c>
      <c r="L66" s="176">
        <f t="shared" si="0"/>
        <v>3096645.7421875</v>
      </c>
      <c r="M66" s="183">
        <f t="shared" ref="M66:M69" si="14">IFERROR(H66/$Q$17,"-")</f>
        <v>1.2312427856868027E-2</v>
      </c>
      <c r="P66" s="49" t="s">
        <v>20</v>
      </c>
      <c r="Q66" s="208">
        <f>市区町村別_患者数!AM67</f>
        <v>12953</v>
      </c>
    </row>
    <row r="67" spans="2:17" ht="29.25" customHeight="1">
      <c r="B67" s="393"/>
      <c r="C67" s="386"/>
      <c r="D67" s="403"/>
      <c r="E67" s="80" t="str">
        <f>'高額レセ疾病傾向(患者数順)'!$C$9</f>
        <v>0210</v>
      </c>
      <c r="F67" s="222" t="str">
        <f>'高額レセ疾病傾向(患者数順)'!$D$9</f>
        <v>その他の悪性新生物＜腫瘍＞</v>
      </c>
      <c r="G67" s="222" t="s">
        <v>663</v>
      </c>
      <c r="H67" s="81">
        <v>155</v>
      </c>
      <c r="I67" s="82">
        <v>311554280</v>
      </c>
      <c r="J67" s="83">
        <v>234605440</v>
      </c>
      <c r="K67" s="72">
        <f t="shared" si="1"/>
        <v>546159720</v>
      </c>
      <c r="L67" s="176">
        <f t="shared" si="0"/>
        <v>3523611.0967741935</v>
      </c>
      <c r="M67" s="183">
        <f t="shared" si="14"/>
        <v>7.4547903039630624E-3</v>
      </c>
      <c r="P67" s="49" t="s">
        <v>31</v>
      </c>
      <c r="Q67" s="208">
        <f>市区町村別_患者数!AM68</f>
        <v>9425</v>
      </c>
    </row>
    <row r="68" spans="2:17" ht="29.25" customHeight="1">
      <c r="B68" s="393"/>
      <c r="C68" s="386"/>
      <c r="D68" s="403"/>
      <c r="E68" s="80" t="str">
        <f>'高額レセ疾病傾向(患者数順)'!$C$10</f>
        <v>1011</v>
      </c>
      <c r="F68" s="222" t="str">
        <f>'高額レセ疾病傾向(患者数順)'!$D$10</f>
        <v>その他の呼吸器系の疾患</v>
      </c>
      <c r="G68" s="222" t="s">
        <v>684</v>
      </c>
      <c r="H68" s="81">
        <v>171</v>
      </c>
      <c r="I68" s="82">
        <v>396769330</v>
      </c>
      <c r="J68" s="83">
        <v>75068820</v>
      </c>
      <c r="K68" s="72">
        <f t="shared" si="1"/>
        <v>471838150</v>
      </c>
      <c r="L68" s="176">
        <f t="shared" si="0"/>
        <v>2759287.4269005847</v>
      </c>
      <c r="M68" s="183">
        <f t="shared" si="14"/>
        <v>8.2243170450173146E-3</v>
      </c>
      <c r="P68" s="49" t="s">
        <v>52</v>
      </c>
      <c r="Q68" s="208">
        <f>市区町村別_患者数!AM69</f>
        <v>9877</v>
      </c>
    </row>
    <row r="69" spans="2:17" ht="29.25" customHeight="1" thickBot="1">
      <c r="B69" s="394"/>
      <c r="C69" s="388"/>
      <c r="D69" s="410"/>
      <c r="E69" s="84" t="str">
        <f>'高額レセ疾病傾向(患者数順)'!$C$11</f>
        <v>0906</v>
      </c>
      <c r="F69" s="223" t="str">
        <f>'高額レセ疾病傾向(患者数順)'!$D$11</f>
        <v>脳梗塞</v>
      </c>
      <c r="G69" s="223" t="s">
        <v>647</v>
      </c>
      <c r="H69" s="85">
        <v>170</v>
      </c>
      <c r="I69" s="86">
        <v>565767820</v>
      </c>
      <c r="J69" s="87">
        <v>51717360</v>
      </c>
      <c r="K69" s="73">
        <f t="shared" si="1"/>
        <v>617485180</v>
      </c>
      <c r="L69" s="177">
        <f t="shared" ref="L69:L132" si="15">IFERROR(K69/H69,"-")</f>
        <v>3632265.7647058824</v>
      </c>
      <c r="M69" s="183">
        <f t="shared" si="14"/>
        <v>8.176221623701423E-3</v>
      </c>
      <c r="P69" s="49" t="s">
        <v>12</v>
      </c>
      <c r="Q69" s="208">
        <f>市区町村別_患者数!AM70</f>
        <v>4881</v>
      </c>
    </row>
    <row r="70" spans="2:17" ht="29.25" customHeight="1">
      <c r="B70" s="392">
        <v>14</v>
      </c>
      <c r="C70" s="405" t="s">
        <v>119</v>
      </c>
      <c r="D70" s="398">
        <f>Q18</f>
        <v>15727</v>
      </c>
      <c r="E70" s="88" t="str">
        <f>'高額レセ疾病傾向(患者数順)'!$C$7</f>
        <v>1901</v>
      </c>
      <c r="F70" s="221" t="str">
        <f>'高額レセ疾病傾向(患者数順)'!$D$7</f>
        <v>骨折</v>
      </c>
      <c r="G70" s="221" t="s">
        <v>638</v>
      </c>
      <c r="H70" s="137">
        <v>249</v>
      </c>
      <c r="I70" s="138">
        <v>637615290</v>
      </c>
      <c r="J70" s="139">
        <v>94084370</v>
      </c>
      <c r="K70" s="71">
        <f t="shared" ref="K70:K133" si="16">IF(SUM(I70:J70)=0,"-",SUM(I70:J70))</f>
        <v>731699660</v>
      </c>
      <c r="L70" s="175">
        <f t="shared" si="15"/>
        <v>2938552.8514056224</v>
      </c>
      <c r="M70" s="182">
        <f>IFERROR(H70/$Q$18,"-")</f>
        <v>1.5832644496725376E-2</v>
      </c>
      <c r="P70" s="49" t="s">
        <v>6</v>
      </c>
      <c r="Q70" s="208">
        <f>市区町村別_患者数!AM71</f>
        <v>5005</v>
      </c>
    </row>
    <row r="71" spans="2:17" ht="29.25" customHeight="1">
      <c r="B71" s="393"/>
      <c r="C71" s="386"/>
      <c r="D71" s="403"/>
      <c r="E71" s="80" t="str">
        <f>'高額レセ疾病傾向(患者数順)'!$C$8</f>
        <v>0903</v>
      </c>
      <c r="F71" s="222" t="str">
        <f>'高額レセ疾病傾向(患者数順)'!$D$8</f>
        <v>その他の心疾患</v>
      </c>
      <c r="G71" s="222" t="s">
        <v>685</v>
      </c>
      <c r="H71" s="81">
        <v>234</v>
      </c>
      <c r="I71" s="82">
        <v>599381090</v>
      </c>
      <c r="J71" s="83">
        <v>149499450</v>
      </c>
      <c r="K71" s="72">
        <f t="shared" si="16"/>
        <v>748880540</v>
      </c>
      <c r="L71" s="176">
        <f t="shared" si="15"/>
        <v>3200344.188034188</v>
      </c>
      <c r="M71" s="183">
        <f t="shared" ref="M71:M74" si="17">IFERROR(H71/$Q$18,"-")</f>
        <v>1.4878870731862403E-2</v>
      </c>
      <c r="P71" s="49" t="s">
        <v>7</v>
      </c>
      <c r="Q71" s="208">
        <f>市区町村別_患者数!AM72</f>
        <v>2177</v>
      </c>
    </row>
    <row r="72" spans="2:17" ht="29.25" customHeight="1">
      <c r="B72" s="393"/>
      <c r="C72" s="386"/>
      <c r="D72" s="403"/>
      <c r="E72" s="80" t="str">
        <f>'高額レセ疾病傾向(患者数順)'!$C$9</f>
        <v>0210</v>
      </c>
      <c r="F72" s="222" t="str">
        <f>'高額レセ疾病傾向(患者数順)'!$D$9</f>
        <v>その他の悪性新生物＜腫瘍＞</v>
      </c>
      <c r="G72" s="222" t="s">
        <v>686</v>
      </c>
      <c r="H72" s="81">
        <v>126</v>
      </c>
      <c r="I72" s="82">
        <v>260801530</v>
      </c>
      <c r="J72" s="83">
        <v>218860710</v>
      </c>
      <c r="K72" s="72">
        <f t="shared" si="16"/>
        <v>479662240</v>
      </c>
      <c r="L72" s="176">
        <f t="shared" si="15"/>
        <v>3806843.1746031744</v>
      </c>
      <c r="M72" s="183">
        <f t="shared" si="17"/>
        <v>8.0116996248489857E-3</v>
      </c>
      <c r="P72" s="49" t="s">
        <v>53</v>
      </c>
      <c r="Q72" s="208">
        <f>市区町村別_患者数!AM73</f>
        <v>2923</v>
      </c>
    </row>
    <row r="73" spans="2:17" ht="29.25" customHeight="1">
      <c r="B73" s="393"/>
      <c r="C73" s="386"/>
      <c r="D73" s="403"/>
      <c r="E73" s="80" t="str">
        <f>'高額レセ疾病傾向(患者数順)'!$C$10</f>
        <v>1011</v>
      </c>
      <c r="F73" s="222" t="str">
        <f>'高額レセ疾病傾向(患者数順)'!$D$10</f>
        <v>その他の呼吸器系の疾患</v>
      </c>
      <c r="G73" s="222" t="s">
        <v>687</v>
      </c>
      <c r="H73" s="81">
        <v>125</v>
      </c>
      <c r="I73" s="82">
        <v>326347350</v>
      </c>
      <c r="J73" s="83">
        <v>52178240</v>
      </c>
      <c r="K73" s="72">
        <f t="shared" si="16"/>
        <v>378525590</v>
      </c>
      <c r="L73" s="176">
        <f t="shared" si="15"/>
        <v>3028204.72</v>
      </c>
      <c r="M73" s="183">
        <f t="shared" si="17"/>
        <v>7.9481147071914539E-3</v>
      </c>
      <c r="P73" s="49" t="s">
        <v>54</v>
      </c>
      <c r="Q73" s="208">
        <f>市区町村別_患者数!AM74</f>
        <v>6841</v>
      </c>
    </row>
    <row r="74" spans="2:17" ht="29.25" customHeight="1" thickBot="1">
      <c r="B74" s="394"/>
      <c r="C74" s="388"/>
      <c r="D74" s="410"/>
      <c r="E74" s="84" t="str">
        <f>'高額レセ疾病傾向(患者数順)'!$C$11</f>
        <v>0906</v>
      </c>
      <c r="F74" s="223" t="str">
        <f>'高額レセ疾病傾向(患者数順)'!$D$11</f>
        <v>脳梗塞</v>
      </c>
      <c r="G74" s="223" t="s">
        <v>688</v>
      </c>
      <c r="H74" s="85">
        <v>118</v>
      </c>
      <c r="I74" s="86">
        <v>393528080</v>
      </c>
      <c r="J74" s="87">
        <v>34896770</v>
      </c>
      <c r="K74" s="73">
        <f t="shared" si="16"/>
        <v>428424850</v>
      </c>
      <c r="L74" s="177">
        <f t="shared" si="15"/>
        <v>3630719.0677966103</v>
      </c>
      <c r="M74" s="184">
        <f t="shared" si="17"/>
        <v>7.5030202835887324E-3</v>
      </c>
      <c r="P74" s="49" t="s">
        <v>55</v>
      </c>
      <c r="Q74" s="208">
        <f>市区町村別_患者数!AM75</f>
        <v>1191</v>
      </c>
    </row>
    <row r="75" spans="2:17" ht="29.25" customHeight="1">
      <c r="B75" s="392">
        <v>15</v>
      </c>
      <c r="C75" s="405" t="s">
        <v>120</v>
      </c>
      <c r="D75" s="398">
        <f>Q19</f>
        <v>25355</v>
      </c>
      <c r="E75" s="88" t="str">
        <f>'高額レセ疾病傾向(患者数順)'!$C$7</f>
        <v>1901</v>
      </c>
      <c r="F75" s="221" t="str">
        <f>'高額レセ疾病傾向(患者数順)'!$D$7</f>
        <v>骨折</v>
      </c>
      <c r="G75" s="221" t="s">
        <v>638</v>
      </c>
      <c r="H75" s="137">
        <v>440</v>
      </c>
      <c r="I75" s="138">
        <v>1218941150</v>
      </c>
      <c r="J75" s="139">
        <v>188361110</v>
      </c>
      <c r="K75" s="71">
        <f t="shared" si="16"/>
        <v>1407302260</v>
      </c>
      <c r="L75" s="175">
        <f t="shared" si="15"/>
        <v>3198414.2272727271</v>
      </c>
      <c r="M75" s="182">
        <f>IFERROR(H75/$Q$19,"-")</f>
        <v>1.735357917570499E-2</v>
      </c>
      <c r="P75" s="49" t="s">
        <v>56</v>
      </c>
      <c r="Q75" s="208">
        <f>市区町村別_患者数!AM76</f>
        <v>3573</v>
      </c>
    </row>
    <row r="76" spans="2:17" ht="29.25" customHeight="1">
      <c r="B76" s="393"/>
      <c r="C76" s="386"/>
      <c r="D76" s="403"/>
      <c r="E76" s="80" t="str">
        <f>'高額レセ疾病傾向(患者数順)'!$C$8</f>
        <v>0903</v>
      </c>
      <c r="F76" s="222" t="str">
        <f>'高額レセ疾病傾向(患者数順)'!$D$8</f>
        <v>その他の心疾患</v>
      </c>
      <c r="G76" s="222" t="s">
        <v>689</v>
      </c>
      <c r="H76" s="81">
        <v>284</v>
      </c>
      <c r="I76" s="82">
        <v>725460480</v>
      </c>
      <c r="J76" s="83">
        <v>185323370</v>
      </c>
      <c r="K76" s="72">
        <f t="shared" si="16"/>
        <v>910783850</v>
      </c>
      <c r="L76" s="176">
        <f t="shared" si="15"/>
        <v>3206985.3873239434</v>
      </c>
      <c r="M76" s="183">
        <f t="shared" ref="M76:M79" si="18">IFERROR(H76/$Q$19,"-")</f>
        <v>1.120094655886413E-2</v>
      </c>
      <c r="P76" s="49" t="s">
        <v>32</v>
      </c>
      <c r="Q76" s="208">
        <f>市区町村別_患者数!AM77</f>
        <v>2211</v>
      </c>
    </row>
    <row r="77" spans="2:17" ht="29.25" customHeight="1">
      <c r="B77" s="393"/>
      <c r="C77" s="386"/>
      <c r="D77" s="403"/>
      <c r="E77" s="80" t="str">
        <f>'高額レセ疾病傾向(患者数順)'!$C$9</f>
        <v>0210</v>
      </c>
      <c r="F77" s="222" t="str">
        <f>'高額レセ疾病傾向(患者数順)'!$D$9</f>
        <v>その他の悪性新生物＜腫瘍＞</v>
      </c>
      <c r="G77" s="222" t="s">
        <v>640</v>
      </c>
      <c r="H77" s="81">
        <v>219</v>
      </c>
      <c r="I77" s="82">
        <v>471366450</v>
      </c>
      <c r="J77" s="83">
        <v>360129700</v>
      </c>
      <c r="K77" s="72">
        <f t="shared" si="16"/>
        <v>831496150</v>
      </c>
      <c r="L77" s="176">
        <f t="shared" si="15"/>
        <v>3796786.073059361</v>
      </c>
      <c r="M77" s="183">
        <f t="shared" si="18"/>
        <v>8.6373496351804385E-3</v>
      </c>
      <c r="P77" s="49" t="s">
        <v>33</v>
      </c>
      <c r="Q77" s="208">
        <f>市区町村別_患者数!AM78</f>
        <v>3021</v>
      </c>
    </row>
    <row r="78" spans="2:17" ht="29.25" customHeight="1">
      <c r="B78" s="393"/>
      <c r="C78" s="386"/>
      <c r="D78" s="403"/>
      <c r="E78" s="80" t="str">
        <f>'高額レセ疾病傾向(患者数順)'!$C$10</f>
        <v>1011</v>
      </c>
      <c r="F78" s="222" t="str">
        <f>'高額レセ疾病傾向(患者数順)'!$D$10</f>
        <v>その他の呼吸器系の疾患</v>
      </c>
      <c r="G78" s="222" t="s">
        <v>641</v>
      </c>
      <c r="H78" s="81">
        <v>235</v>
      </c>
      <c r="I78" s="82">
        <v>561766780</v>
      </c>
      <c r="J78" s="83">
        <v>105245100</v>
      </c>
      <c r="K78" s="72">
        <f t="shared" si="16"/>
        <v>667011880</v>
      </c>
      <c r="L78" s="176">
        <f t="shared" si="15"/>
        <v>2838348.4255319149</v>
      </c>
      <c r="M78" s="183">
        <f t="shared" si="18"/>
        <v>9.2683888779333465E-3</v>
      </c>
      <c r="P78" s="49" t="s">
        <v>34</v>
      </c>
      <c r="Q78" s="208">
        <f>市区町村別_患者数!AM79</f>
        <v>1391</v>
      </c>
    </row>
    <row r="79" spans="2:17" ht="29.25" customHeight="1" thickBot="1">
      <c r="B79" s="394"/>
      <c r="C79" s="388"/>
      <c r="D79" s="410"/>
      <c r="E79" s="84" t="str">
        <f>'高額レセ疾病傾向(患者数順)'!$C$11</f>
        <v>0906</v>
      </c>
      <c r="F79" s="223" t="str">
        <f>'高額レセ疾病傾向(患者数順)'!$D$11</f>
        <v>脳梗塞</v>
      </c>
      <c r="G79" s="223" t="s">
        <v>690</v>
      </c>
      <c r="H79" s="85">
        <v>208</v>
      </c>
      <c r="I79" s="86">
        <v>773285600</v>
      </c>
      <c r="J79" s="87">
        <v>72202300</v>
      </c>
      <c r="K79" s="73">
        <f t="shared" si="16"/>
        <v>845487900</v>
      </c>
      <c r="L79" s="177">
        <f t="shared" si="15"/>
        <v>4064845.673076923</v>
      </c>
      <c r="M79" s="183">
        <f t="shared" si="18"/>
        <v>8.2035101557878139E-3</v>
      </c>
      <c r="P79" s="49" t="s">
        <v>257</v>
      </c>
      <c r="Q79" s="208">
        <f>市区町村別_患者数!AM80</f>
        <v>1303145</v>
      </c>
    </row>
    <row r="80" spans="2:17" ht="29.25" customHeight="1">
      <c r="B80" s="392">
        <v>16</v>
      </c>
      <c r="C80" s="405" t="s">
        <v>62</v>
      </c>
      <c r="D80" s="398">
        <f>Q20</f>
        <v>16971</v>
      </c>
      <c r="E80" s="88" t="str">
        <f>'高額レセ疾病傾向(患者数順)'!$C$7</f>
        <v>1901</v>
      </c>
      <c r="F80" s="221" t="str">
        <f>'高額レセ疾病傾向(患者数順)'!$D$7</f>
        <v>骨折</v>
      </c>
      <c r="G80" s="221" t="s">
        <v>638</v>
      </c>
      <c r="H80" s="137">
        <v>250</v>
      </c>
      <c r="I80" s="138">
        <v>641374470</v>
      </c>
      <c r="J80" s="139">
        <v>118996700</v>
      </c>
      <c r="K80" s="71">
        <f t="shared" si="16"/>
        <v>760371170</v>
      </c>
      <c r="L80" s="175">
        <f t="shared" si="15"/>
        <v>3041484.68</v>
      </c>
      <c r="M80" s="182">
        <f>IFERROR(H80/$Q$20,"-")</f>
        <v>1.4731011725885333E-2</v>
      </c>
    </row>
    <row r="81" spans="2:13" ht="29.25" customHeight="1">
      <c r="B81" s="393"/>
      <c r="C81" s="386"/>
      <c r="D81" s="403"/>
      <c r="E81" s="80" t="str">
        <f>'高額レセ疾病傾向(患者数順)'!$C$8</f>
        <v>0903</v>
      </c>
      <c r="F81" s="222" t="str">
        <f>'高額レセ疾病傾向(患者数順)'!$D$8</f>
        <v>その他の心疾患</v>
      </c>
      <c r="G81" s="222" t="s">
        <v>645</v>
      </c>
      <c r="H81" s="81">
        <v>196</v>
      </c>
      <c r="I81" s="82">
        <v>563633700</v>
      </c>
      <c r="J81" s="83">
        <v>138906940</v>
      </c>
      <c r="K81" s="72">
        <f t="shared" si="16"/>
        <v>702540640</v>
      </c>
      <c r="L81" s="176">
        <f t="shared" si="15"/>
        <v>3584391.0204081633</v>
      </c>
      <c r="M81" s="183">
        <f t="shared" ref="M81:M84" si="19">IFERROR(H81/$Q$20,"-")</f>
        <v>1.1549113193094101E-2</v>
      </c>
    </row>
    <row r="82" spans="2:13" ht="29.25" customHeight="1">
      <c r="B82" s="393"/>
      <c r="C82" s="386"/>
      <c r="D82" s="403"/>
      <c r="E82" s="80" t="str">
        <f>'高額レセ疾病傾向(患者数順)'!$C$9</f>
        <v>0210</v>
      </c>
      <c r="F82" s="222" t="str">
        <f>'高額レセ疾病傾向(患者数順)'!$D$9</f>
        <v>その他の悪性新生物＜腫瘍＞</v>
      </c>
      <c r="G82" s="222" t="s">
        <v>653</v>
      </c>
      <c r="H82" s="81">
        <v>140</v>
      </c>
      <c r="I82" s="82">
        <v>285840320</v>
      </c>
      <c r="J82" s="83">
        <v>249258580</v>
      </c>
      <c r="K82" s="72">
        <f t="shared" si="16"/>
        <v>535098900</v>
      </c>
      <c r="L82" s="176">
        <f t="shared" si="15"/>
        <v>3822135</v>
      </c>
      <c r="M82" s="183">
        <f t="shared" si="19"/>
        <v>8.2493665664957871E-3</v>
      </c>
    </row>
    <row r="83" spans="2:13" ht="29.25" customHeight="1">
      <c r="B83" s="393"/>
      <c r="C83" s="386"/>
      <c r="D83" s="403"/>
      <c r="E83" s="80" t="str">
        <f>'高額レセ疾病傾向(患者数順)'!$C$10</f>
        <v>1011</v>
      </c>
      <c r="F83" s="222" t="str">
        <f>'高額レセ疾病傾向(患者数順)'!$D$10</f>
        <v>その他の呼吸器系の疾患</v>
      </c>
      <c r="G83" s="222" t="s">
        <v>691</v>
      </c>
      <c r="H83" s="81">
        <v>143</v>
      </c>
      <c r="I83" s="82">
        <v>329232300</v>
      </c>
      <c r="J83" s="83">
        <v>77254360</v>
      </c>
      <c r="K83" s="72">
        <f t="shared" si="16"/>
        <v>406486660</v>
      </c>
      <c r="L83" s="176">
        <f t="shared" si="15"/>
        <v>2842564.0559440558</v>
      </c>
      <c r="M83" s="183">
        <f t="shared" si="19"/>
        <v>8.4261387072064112E-3</v>
      </c>
    </row>
    <row r="84" spans="2:13" ht="29.25" customHeight="1" thickBot="1">
      <c r="B84" s="394"/>
      <c r="C84" s="388"/>
      <c r="D84" s="410"/>
      <c r="E84" s="84" t="str">
        <f>'高額レセ疾病傾向(患者数順)'!$C$11</f>
        <v>0906</v>
      </c>
      <c r="F84" s="223" t="str">
        <f>'高額レセ疾病傾向(患者数順)'!$D$11</f>
        <v>脳梗塞</v>
      </c>
      <c r="G84" s="223" t="s">
        <v>692</v>
      </c>
      <c r="H84" s="85">
        <v>103</v>
      </c>
      <c r="I84" s="86">
        <v>340252140</v>
      </c>
      <c r="J84" s="87">
        <v>32186780</v>
      </c>
      <c r="K84" s="73">
        <f t="shared" si="16"/>
        <v>372438920</v>
      </c>
      <c r="L84" s="177">
        <f t="shared" si="15"/>
        <v>3615911.8446601941</v>
      </c>
      <c r="M84" s="184">
        <f t="shared" si="19"/>
        <v>6.0691768310647577E-3</v>
      </c>
    </row>
    <row r="85" spans="2:13" ht="29.25" customHeight="1">
      <c r="B85" s="392">
        <v>17</v>
      </c>
      <c r="C85" s="405" t="s">
        <v>121</v>
      </c>
      <c r="D85" s="398">
        <f>Q21</f>
        <v>23970</v>
      </c>
      <c r="E85" s="88" t="str">
        <f>'高額レセ疾病傾向(患者数順)'!$C$7</f>
        <v>1901</v>
      </c>
      <c r="F85" s="221" t="str">
        <f>'高額レセ疾病傾向(患者数順)'!$D$7</f>
        <v>骨折</v>
      </c>
      <c r="G85" s="221" t="s">
        <v>638</v>
      </c>
      <c r="H85" s="137">
        <v>436</v>
      </c>
      <c r="I85" s="138">
        <v>1095515420</v>
      </c>
      <c r="J85" s="139">
        <v>193411590</v>
      </c>
      <c r="K85" s="71">
        <f t="shared" si="16"/>
        <v>1288927010</v>
      </c>
      <c r="L85" s="175">
        <f t="shared" si="15"/>
        <v>2956254.6100917431</v>
      </c>
      <c r="M85" s="182">
        <f>IFERROR(H85/$Q$21,"-")</f>
        <v>1.8189403420942846E-2</v>
      </c>
    </row>
    <row r="86" spans="2:13" ht="29.25" customHeight="1">
      <c r="B86" s="393"/>
      <c r="C86" s="386"/>
      <c r="D86" s="403"/>
      <c r="E86" s="80" t="str">
        <f>'高額レセ疾病傾向(患者数順)'!$C$8</f>
        <v>0903</v>
      </c>
      <c r="F86" s="222" t="str">
        <f>'高額レセ疾病傾向(患者数順)'!$D$8</f>
        <v>その他の心疾患</v>
      </c>
      <c r="G86" s="222" t="s">
        <v>639</v>
      </c>
      <c r="H86" s="81">
        <v>287</v>
      </c>
      <c r="I86" s="82">
        <v>804381600</v>
      </c>
      <c r="J86" s="83">
        <v>200988250</v>
      </c>
      <c r="K86" s="72">
        <f t="shared" si="16"/>
        <v>1005369850</v>
      </c>
      <c r="L86" s="176">
        <f t="shared" si="15"/>
        <v>3503030.8362369337</v>
      </c>
      <c r="M86" s="183">
        <f t="shared" ref="M86:M89" si="20">IFERROR(H86/$Q$21,"-")</f>
        <v>1.1973299958281185E-2</v>
      </c>
    </row>
    <row r="87" spans="2:13" ht="29.25" customHeight="1">
      <c r="B87" s="393"/>
      <c r="C87" s="386"/>
      <c r="D87" s="403"/>
      <c r="E87" s="80" t="str">
        <f>'高額レセ疾病傾向(患者数順)'!$C$9</f>
        <v>0210</v>
      </c>
      <c r="F87" s="222" t="str">
        <f>'高額レセ疾病傾向(患者数順)'!$D$9</f>
        <v>その他の悪性新生物＜腫瘍＞</v>
      </c>
      <c r="G87" s="222" t="s">
        <v>653</v>
      </c>
      <c r="H87" s="81">
        <v>197</v>
      </c>
      <c r="I87" s="82">
        <v>438567430</v>
      </c>
      <c r="J87" s="83">
        <v>340990690</v>
      </c>
      <c r="K87" s="72">
        <f t="shared" si="16"/>
        <v>779558120</v>
      </c>
      <c r="L87" s="176">
        <f t="shared" si="15"/>
        <v>3957147.8172588833</v>
      </c>
      <c r="M87" s="183">
        <f t="shared" si="20"/>
        <v>8.2186065915727993E-3</v>
      </c>
    </row>
    <row r="88" spans="2:13" ht="29.25" customHeight="1">
      <c r="B88" s="393"/>
      <c r="C88" s="386"/>
      <c r="D88" s="403"/>
      <c r="E88" s="80" t="str">
        <f>'高額レセ疾病傾向(患者数順)'!$C$10</f>
        <v>1011</v>
      </c>
      <c r="F88" s="222" t="str">
        <f>'高額レセ疾病傾向(患者数順)'!$D$10</f>
        <v>その他の呼吸器系の疾患</v>
      </c>
      <c r="G88" s="222" t="s">
        <v>693</v>
      </c>
      <c r="H88" s="81">
        <v>177</v>
      </c>
      <c r="I88" s="82">
        <v>420217520</v>
      </c>
      <c r="J88" s="83">
        <v>86699920</v>
      </c>
      <c r="K88" s="72">
        <f t="shared" si="16"/>
        <v>506917440</v>
      </c>
      <c r="L88" s="176">
        <f t="shared" si="15"/>
        <v>2863940.338983051</v>
      </c>
      <c r="M88" s="183">
        <f t="shared" si="20"/>
        <v>7.3842302878598248E-3</v>
      </c>
    </row>
    <row r="89" spans="2:13" ht="29.25" customHeight="1" thickBot="1">
      <c r="B89" s="394"/>
      <c r="C89" s="388"/>
      <c r="D89" s="410"/>
      <c r="E89" s="84" t="str">
        <f>'高額レセ疾病傾向(患者数順)'!$C$11</f>
        <v>0906</v>
      </c>
      <c r="F89" s="223" t="str">
        <f>'高額レセ疾病傾向(患者数順)'!$D$11</f>
        <v>脳梗塞</v>
      </c>
      <c r="G89" s="223" t="s">
        <v>642</v>
      </c>
      <c r="H89" s="85">
        <v>189</v>
      </c>
      <c r="I89" s="86">
        <v>679525860</v>
      </c>
      <c r="J89" s="87">
        <v>54251870</v>
      </c>
      <c r="K89" s="73">
        <f t="shared" si="16"/>
        <v>733777730</v>
      </c>
      <c r="L89" s="177">
        <f t="shared" si="15"/>
        <v>3882421.8518518517</v>
      </c>
      <c r="M89" s="183">
        <f t="shared" si="20"/>
        <v>7.8848560700876102E-3</v>
      </c>
    </row>
    <row r="90" spans="2:13" ht="29.25" customHeight="1">
      <c r="B90" s="392">
        <v>18</v>
      </c>
      <c r="C90" s="405" t="s">
        <v>63</v>
      </c>
      <c r="D90" s="398">
        <f>Q22</f>
        <v>21661</v>
      </c>
      <c r="E90" s="88" t="str">
        <f>'高額レセ疾病傾向(患者数順)'!$C$7</f>
        <v>1901</v>
      </c>
      <c r="F90" s="221" t="str">
        <f>'高額レセ疾病傾向(患者数順)'!$D$7</f>
        <v>骨折</v>
      </c>
      <c r="G90" s="221" t="s">
        <v>638</v>
      </c>
      <c r="H90" s="137">
        <v>314</v>
      </c>
      <c r="I90" s="138">
        <v>843205240</v>
      </c>
      <c r="J90" s="139">
        <v>136679100</v>
      </c>
      <c r="K90" s="71">
        <f t="shared" si="16"/>
        <v>979884340</v>
      </c>
      <c r="L90" s="175">
        <f t="shared" si="15"/>
        <v>3120650.7643312104</v>
      </c>
      <c r="M90" s="182">
        <f>IFERROR(H90/$Q$22,"-")</f>
        <v>1.4496098979733162E-2</v>
      </c>
    </row>
    <row r="91" spans="2:13" ht="29.25" customHeight="1">
      <c r="B91" s="393"/>
      <c r="C91" s="386"/>
      <c r="D91" s="403"/>
      <c r="E91" s="80" t="str">
        <f>'高額レセ疾病傾向(患者数順)'!$C$8</f>
        <v>0903</v>
      </c>
      <c r="F91" s="222" t="str">
        <f>'高額レセ疾病傾向(患者数順)'!$D$8</f>
        <v>その他の心疾患</v>
      </c>
      <c r="G91" s="222" t="s">
        <v>694</v>
      </c>
      <c r="H91" s="81">
        <v>270</v>
      </c>
      <c r="I91" s="82">
        <v>747477900</v>
      </c>
      <c r="J91" s="83">
        <v>197350750</v>
      </c>
      <c r="K91" s="72">
        <f t="shared" si="16"/>
        <v>944828650</v>
      </c>
      <c r="L91" s="176">
        <f t="shared" si="15"/>
        <v>3499365.3703703703</v>
      </c>
      <c r="M91" s="183">
        <f t="shared" ref="M91:M94" si="21">IFERROR(H91/$Q$22,"-")</f>
        <v>1.2464798485757813E-2</v>
      </c>
    </row>
    <row r="92" spans="2:13" ht="29.25" customHeight="1">
      <c r="B92" s="393"/>
      <c r="C92" s="386"/>
      <c r="D92" s="403"/>
      <c r="E92" s="80" t="str">
        <f>'高額レセ疾病傾向(患者数順)'!$C$9</f>
        <v>0210</v>
      </c>
      <c r="F92" s="222" t="str">
        <f>'高額レセ疾病傾向(患者数順)'!$D$9</f>
        <v>その他の悪性新生物＜腫瘍＞</v>
      </c>
      <c r="G92" s="222" t="s">
        <v>670</v>
      </c>
      <c r="H92" s="81">
        <v>167</v>
      </c>
      <c r="I92" s="82">
        <v>330590600</v>
      </c>
      <c r="J92" s="83">
        <v>280728740</v>
      </c>
      <c r="K92" s="72">
        <f t="shared" si="16"/>
        <v>611319340</v>
      </c>
      <c r="L92" s="176">
        <f t="shared" si="15"/>
        <v>3660594.8502994012</v>
      </c>
      <c r="M92" s="183">
        <f t="shared" si="21"/>
        <v>7.7097086930427959E-3</v>
      </c>
    </row>
    <row r="93" spans="2:13" ht="29.25" customHeight="1">
      <c r="B93" s="393"/>
      <c r="C93" s="386"/>
      <c r="D93" s="403"/>
      <c r="E93" s="80" t="str">
        <f>'高額レセ疾病傾向(患者数順)'!$C$10</f>
        <v>1011</v>
      </c>
      <c r="F93" s="222" t="str">
        <f>'高額レセ疾病傾向(患者数順)'!$D$10</f>
        <v>その他の呼吸器系の疾患</v>
      </c>
      <c r="G93" s="222" t="s">
        <v>643</v>
      </c>
      <c r="H93" s="81">
        <v>164</v>
      </c>
      <c r="I93" s="82">
        <v>422000240</v>
      </c>
      <c r="J93" s="83">
        <v>79891600</v>
      </c>
      <c r="K93" s="72">
        <f t="shared" si="16"/>
        <v>501891840</v>
      </c>
      <c r="L93" s="176">
        <f t="shared" si="15"/>
        <v>3060316.0975609757</v>
      </c>
      <c r="M93" s="183">
        <f t="shared" si="21"/>
        <v>7.5712109320899314E-3</v>
      </c>
    </row>
    <row r="94" spans="2:13" ht="29.25" customHeight="1" thickBot="1">
      <c r="B94" s="394"/>
      <c r="C94" s="388"/>
      <c r="D94" s="410"/>
      <c r="E94" s="84" t="str">
        <f>'高額レセ疾病傾向(患者数順)'!$C$11</f>
        <v>0906</v>
      </c>
      <c r="F94" s="223" t="str">
        <f>'高額レセ疾病傾向(患者数順)'!$D$11</f>
        <v>脳梗塞</v>
      </c>
      <c r="G94" s="223" t="s">
        <v>654</v>
      </c>
      <c r="H94" s="85">
        <v>197</v>
      </c>
      <c r="I94" s="86">
        <v>667825610</v>
      </c>
      <c r="J94" s="87">
        <v>72221460</v>
      </c>
      <c r="K94" s="73">
        <f t="shared" si="16"/>
        <v>740047070</v>
      </c>
      <c r="L94" s="177">
        <f t="shared" si="15"/>
        <v>3756584.1116751269</v>
      </c>
      <c r="M94" s="184">
        <f t="shared" si="21"/>
        <v>9.0946863025714413E-3</v>
      </c>
    </row>
    <row r="95" spans="2:13" ht="29.25" customHeight="1">
      <c r="B95" s="392">
        <v>19</v>
      </c>
      <c r="C95" s="405" t="s">
        <v>122</v>
      </c>
      <c r="D95" s="398">
        <f>Q23</f>
        <v>15098</v>
      </c>
      <c r="E95" s="88" t="str">
        <f>'高額レセ疾病傾向(患者数順)'!$C$7</f>
        <v>1901</v>
      </c>
      <c r="F95" s="221" t="str">
        <f>'高額レセ疾病傾向(患者数順)'!$D$7</f>
        <v>骨折</v>
      </c>
      <c r="G95" s="221" t="s">
        <v>638</v>
      </c>
      <c r="H95" s="137">
        <v>286</v>
      </c>
      <c r="I95" s="138">
        <v>699831280</v>
      </c>
      <c r="J95" s="139">
        <v>126612230</v>
      </c>
      <c r="K95" s="71">
        <f t="shared" si="16"/>
        <v>826443510</v>
      </c>
      <c r="L95" s="175">
        <f t="shared" si="15"/>
        <v>2889662.6223776224</v>
      </c>
      <c r="M95" s="182">
        <f>IFERROR(H95/$Q$23,"-")</f>
        <v>1.8942906345211286E-2</v>
      </c>
    </row>
    <row r="96" spans="2:13" ht="29.25" customHeight="1">
      <c r="B96" s="393"/>
      <c r="C96" s="386"/>
      <c r="D96" s="403"/>
      <c r="E96" s="80" t="str">
        <f>'高額レセ疾病傾向(患者数順)'!$C$8</f>
        <v>0903</v>
      </c>
      <c r="F96" s="222" t="str">
        <f>'高額レセ疾病傾向(患者数順)'!$D$8</f>
        <v>その他の心疾患</v>
      </c>
      <c r="G96" s="222" t="s">
        <v>639</v>
      </c>
      <c r="H96" s="81">
        <v>207</v>
      </c>
      <c r="I96" s="82">
        <v>569294220</v>
      </c>
      <c r="J96" s="83">
        <v>123345150</v>
      </c>
      <c r="K96" s="72">
        <f t="shared" si="16"/>
        <v>692639370</v>
      </c>
      <c r="L96" s="176">
        <f t="shared" si="15"/>
        <v>3346083.913043478</v>
      </c>
      <c r="M96" s="183">
        <f t="shared" ref="M96:M99" si="22">IFERROR(H96/$Q$23,"-")</f>
        <v>1.3710425221883694E-2</v>
      </c>
    </row>
    <row r="97" spans="2:13" ht="29.25" customHeight="1">
      <c r="B97" s="393"/>
      <c r="C97" s="386"/>
      <c r="D97" s="403"/>
      <c r="E97" s="80" t="str">
        <f>'高額レセ疾病傾向(患者数順)'!$C$9</f>
        <v>0210</v>
      </c>
      <c r="F97" s="222" t="str">
        <f>'高額レセ疾病傾向(患者数順)'!$D$9</f>
        <v>その他の悪性新生物＜腫瘍＞</v>
      </c>
      <c r="G97" s="222" t="s">
        <v>695</v>
      </c>
      <c r="H97" s="81">
        <v>112</v>
      </c>
      <c r="I97" s="82">
        <v>227464740</v>
      </c>
      <c r="J97" s="83">
        <v>180549760</v>
      </c>
      <c r="K97" s="72">
        <f t="shared" si="16"/>
        <v>408014500</v>
      </c>
      <c r="L97" s="176">
        <f t="shared" si="15"/>
        <v>3642986.6071428573</v>
      </c>
      <c r="M97" s="183">
        <f t="shared" si="22"/>
        <v>7.4182010862365875E-3</v>
      </c>
    </row>
    <row r="98" spans="2:13" ht="29.25" customHeight="1">
      <c r="B98" s="393"/>
      <c r="C98" s="386"/>
      <c r="D98" s="403"/>
      <c r="E98" s="80" t="str">
        <f>'高額レセ疾病傾向(患者数順)'!$C$10</f>
        <v>1011</v>
      </c>
      <c r="F98" s="222" t="str">
        <f>'高額レセ疾病傾向(患者数順)'!$D$10</f>
        <v>その他の呼吸器系の疾患</v>
      </c>
      <c r="G98" s="222" t="s">
        <v>696</v>
      </c>
      <c r="H98" s="81">
        <v>143</v>
      </c>
      <c r="I98" s="82">
        <v>362854030</v>
      </c>
      <c r="J98" s="83">
        <v>51652230</v>
      </c>
      <c r="K98" s="72">
        <f t="shared" si="16"/>
        <v>414506260</v>
      </c>
      <c r="L98" s="176">
        <f t="shared" si="15"/>
        <v>2898645.1748251747</v>
      </c>
      <c r="M98" s="183">
        <f t="shared" si="22"/>
        <v>9.4714531726056428E-3</v>
      </c>
    </row>
    <row r="99" spans="2:13" ht="29.25" customHeight="1" thickBot="1">
      <c r="B99" s="394"/>
      <c r="C99" s="388"/>
      <c r="D99" s="410"/>
      <c r="E99" s="84" t="str">
        <f>'高額レセ疾病傾向(患者数順)'!$C$11</f>
        <v>0906</v>
      </c>
      <c r="F99" s="223" t="str">
        <f>'高額レセ疾病傾向(患者数順)'!$D$11</f>
        <v>脳梗塞</v>
      </c>
      <c r="G99" s="223" t="s">
        <v>697</v>
      </c>
      <c r="H99" s="85">
        <v>110</v>
      </c>
      <c r="I99" s="86">
        <v>317466530</v>
      </c>
      <c r="J99" s="87">
        <v>30341470</v>
      </c>
      <c r="K99" s="73">
        <f t="shared" si="16"/>
        <v>347808000</v>
      </c>
      <c r="L99" s="177">
        <f t="shared" si="15"/>
        <v>3161890.9090909092</v>
      </c>
      <c r="M99" s="183">
        <f t="shared" si="22"/>
        <v>7.2857332096966489E-3</v>
      </c>
    </row>
    <row r="100" spans="2:13" ht="29.25" customHeight="1">
      <c r="B100" s="392">
        <v>20</v>
      </c>
      <c r="C100" s="405" t="s">
        <v>123</v>
      </c>
      <c r="D100" s="398">
        <f>Q24</f>
        <v>22649</v>
      </c>
      <c r="E100" s="88" t="str">
        <f>'高額レセ疾病傾向(患者数順)'!$C$7</f>
        <v>1901</v>
      </c>
      <c r="F100" s="221" t="str">
        <f>'高額レセ疾病傾向(患者数順)'!$D$7</f>
        <v>骨折</v>
      </c>
      <c r="G100" s="221" t="s">
        <v>638</v>
      </c>
      <c r="H100" s="137">
        <v>376</v>
      </c>
      <c r="I100" s="138">
        <v>1021855310</v>
      </c>
      <c r="J100" s="139">
        <v>145534570</v>
      </c>
      <c r="K100" s="71">
        <f t="shared" si="16"/>
        <v>1167389880</v>
      </c>
      <c r="L100" s="175">
        <f t="shared" si="15"/>
        <v>3104760.3191489363</v>
      </c>
      <c r="M100" s="182">
        <f>IFERROR(H100/$Q$24,"-")</f>
        <v>1.6601174444787849E-2</v>
      </c>
    </row>
    <row r="101" spans="2:13" ht="29.25" customHeight="1">
      <c r="B101" s="393"/>
      <c r="C101" s="386"/>
      <c r="D101" s="403"/>
      <c r="E101" s="80" t="str">
        <f>'高額レセ疾病傾向(患者数順)'!$C$8</f>
        <v>0903</v>
      </c>
      <c r="F101" s="222" t="str">
        <f>'高額レセ疾病傾向(患者数順)'!$D$8</f>
        <v>その他の心疾患</v>
      </c>
      <c r="G101" s="222" t="s">
        <v>639</v>
      </c>
      <c r="H101" s="81">
        <v>272</v>
      </c>
      <c r="I101" s="82">
        <v>823248640</v>
      </c>
      <c r="J101" s="83">
        <v>179714910</v>
      </c>
      <c r="K101" s="72">
        <f t="shared" si="16"/>
        <v>1002963550</v>
      </c>
      <c r="L101" s="176">
        <f t="shared" si="15"/>
        <v>3687365.9926470588</v>
      </c>
      <c r="M101" s="183">
        <f t="shared" ref="M101:M104" si="23">IFERROR(H101/$Q$24,"-")</f>
        <v>1.2009360236655039E-2</v>
      </c>
    </row>
    <row r="102" spans="2:13" ht="29.25" customHeight="1">
      <c r="B102" s="393"/>
      <c r="C102" s="386"/>
      <c r="D102" s="403"/>
      <c r="E102" s="80" t="str">
        <f>'高額レセ疾病傾向(患者数順)'!$C$9</f>
        <v>0210</v>
      </c>
      <c r="F102" s="222" t="str">
        <f>'高額レセ疾病傾向(患者数順)'!$D$9</f>
        <v>その他の悪性新生物＜腫瘍＞</v>
      </c>
      <c r="G102" s="222" t="s">
        <v>698</v>
      </c>
      <c r="H102" s="81">
        <v>186</v>
      </c>
      <c r="I102" s="82">
        <v>346738350</v>
      </c>
      <c r="J102" s="83">
        <v>374152370</v>
      </c>
      <c r="K102" s="72">
        <f t="shared" si="16"/>
        <v>720890720</v>
      </c>
      <c r="L102" s="176">
        <f t="shared" si="15"/>
        <v>3875756.5591397849</v>
      </c>
      <c r="M102" s="183">
        <f t="shared" si="23"/>
        <v>8.2122831030067549E-3</v>
      </c>
    </row>
    <row r="103" spans="2:13" ht="29.25" customHeight="1">
      <c r="B103" s="393"/>
      <c r="C103" s="386"/>
      <c r="D103" s="403"/>
      <c r="E103" s="80" t="str">
        <f>'高額レセ疾病傾向(患者数順)'!$C$10</f>
        <v>1011</v>
      </c>
      <c r="F103" s="222" t="str">
        <f>'高額レセ疾病傾向(患者数順)'!$D$10</f>
        <v>その他の呼吸器系の疾患</v>
      </c>
      <c r="G103" s="222" t="s">
        <v>684</v>
      </c>
      <c r="H103" s="81">
        <v>185</v>
      </c>
      <c r="I103" s="82">
        <v>419216420</v>
      </c>
      <c r="J103" s="83">
        <v>78565500</v>
      </c>
      <c r="K103" s="72">
        <f t="shared" si="16"/>
        <v>497781920</v>
      </c>
      <c r="L103" s="176">
        <f t="shared" si="15"/>
        <v>2690713.0810810812</v>
      </c>
      <c r="M103" s="183">
        <f t="shared" si="23"/>
        <v>8.1681310433131711E-3</v>
      </c>
    </row>
    <row r="104" spans="2:13" ht="29.25" customHeight="1" thickBot="1">
      <c r="B104" s="394"/>
      <c r="C104" s="388"/>
      <c r="D104" s="410"/>
      <c r="E104" s="84" t="str">
        <f>'高額レセ疾病傾向(患者数順)'!$C$11</f>
        <v>0906</v>
      </c>
      <c r="F104" s="223" t="str">
        <f>'高額レセ疾病傾向(患者数順)'!$D$11</f>
        <v>脳梗塞</v>
      </c>
      <c r="G104" s="223" t="s">
        <v>644</v>
      </c>
      <c r="H104" s="85">
        <v>200</v>
      </c>
      <c r="I104" s="86">
        <v>651366050</v>
      </c>
      <c r="J104" s="87">
        <v>58869070</v>
      </c>
      <c r="K104" s="73">
        <f t="shared" si="16"/>
        <v>710235120</v>
      </c>
      <c r="L104" s="177">
        <f t="shared" si="15"/>
        <v>3551175.6</v>
      </c>
      <c r="M104" s="184">
        <f t="shared" si="23"/>
        <v>8.8304119387169408E-3</v>
      </c>
    </row>
    <row r="105" spans="2:13" ht="29.25" customHeight="1">
      <c r="B105" s="392">
        <v>21</v>
      </c>
      <c r="C105" s="405" t="s">
        <v>124</v>
      </c>
      <c r="D105" s="398">
        <f>Q25</f>
        <v>15046</v>
      </c>
      <c r="E105" s="88" t="str">
        <f>'高額レセ疾病傾向(患者数順)'!$C$7</f>
        <v>1901</v>
      </c>
      <c r="F105" s="221" t="str">
        <f>'高額レセ疾病傾向(患者数順)'!$D$7</f>
        <v>骨折</v>
      </c>
      <c r="G105" s="221" t="s">
        <v>638</v>
      </c>
      <c r="H105" s="137">
        <v>240</v>
      </c>
      <c r="I105" s="138">
        <v>629130560</v>
      </c>
      <c r="J105" s="139">
        <v>105043820</v>
      </c>
      <c r="K105" s="71">
        <f t="shared" si="16"/>
        <v>734174380</v>
      </c>
      <c r="L105" s="175">
        <f t="shared" si="15"/>
        <v>3059059.9166666665</v>
      </c>
      <c r="M105" s="182">
        <f>IFERROR(H105/$Q$25,"-")</f>
        <v>1.5951083344410474E-2</v>
      </c>
    </row>
    <row r="106" spans="2:13" ht="29.25" customHeight="1">
      <c r="B106" s="393"/>
      <c r="C106" s="386"/>
      <c r="D106" s="403"/>
      <c r="E106" s="80" t="str">
        <f>'高額レセ疾病傾向(患者数順)'!$C$8</f>
        <v>0903</v>
      </c>
      <c r="F106" s="222" t="str">
        <f>'高額レセ疾病傾向(患者数順)'!$D$8</f>
        <v>その他の心疾患</v>
      </c>
      <c r="G106" s="222" t="s">
        <v>685</v>
      </c>
      <c r="H106" s="81">
        <v>186</v>
      </c>
      <c r="I106" s="82">
        <v>466619610</v>
      </c>
      <c r="J106" s="83">
        <v>112666100</v>
      </c>
      <c r="K106" s="72">
        <f t="shared" si="16"/>
        <v>579285710</v>
      </c>
      <c r="L106" s="176">
        <f t="shared" si="15"/>
        <v>3114439.301075269</v>
      </c>
      <c r="M106" s="183">
        <f t="shared" ref="M106:M109" si="24">IFERROR(H106/$Q$25,"-")</f>
        <v>1.2362089591918118E-2</v>
      </c>
    </row>
    <row r="107" spans="2:13" ht="29.25" customHeight="1">
      <c r="B107" s="393"/>
      <c r="C107" s="386"/>
      <c r="D107" s="403"/>
      <c r="E107" s="80" t="str">
        <f>'高額レセ疾病傾向(患者数順)'!$C$9</f>
        <v>0210</v>
      </c>
      <c r="F107" s="222" t="str">
        <f>'高額レセ疾病傾向(患者数順)'!$D$9</f>
        <v>その他の悪性新生物＜腫瘍＞</v>
      </c>
      <c r="G107" s="222" t="s">
        <v>699</v>
      </c>
      <c r="H107" s="81">
        <v>143</v>
      </c>
      <c r="I107" s="82">
        <v>349777980</v>
      </c>
      <c r="J107" s="83">
        <v>238027200</v>
      </c>
      <c r="K107" s="72">
        <f t="shared" si="16"/>
        <v>587805180</v>
      </c>
      <c r="L107" s="176">
        <f t="shared" si="15"/>
        <v>4110525.7342657344</v>
      </c>
      <c r="M107" s="183">
        <f t="shared" si="24"/>
        <v>9.5041871593779075E-3</v>
      </c>
    </row>
    <row r="108" spans="2:13" ht="29.25" customHeight="1">
      <c r="B108" s="393"/>
      <c r="C108" s="386"/>
      <c r="D108" s="403"/>
      <c r="E108" s="80" t="str">
        <f>'高額レセ疾病傾向(患者数順)'!$C$10</f>
        <v>1011</v>
      </c>
      <c r="F108" s="222" t="str">
        <f>'高額レセ疾病傾向(患者数順)'!$D$10</f>
        <v>その他の呼吸器系の疾患</v>
      </c>
      <c r="G108" s="222" t="s">
        <v>643</v>
      </c>
      <c r="H108" s="81">
        <v>138</v>
      </c>
      <c r="I108" s="82">
        <v>289026380</v>
      </c>
      <c r="J108" s="83">
        <v>69024530</v>
      </c>
      <c r="K108" s="72">
        <f t="shared" si="16"/>
        <v>358050910</v>
      </c>
      <c r="L108" s="176">
        <f t="shared" si="15"/>
        <v>2594571.8115942031</v>
      </c>
      <c r="M108" s="183">
        <f t="shared" si="24"/>
        <v>9.1718729230360237E-3</v>
      </c>
    </row>
    <row r="109" spans="2:13" ht="29.25" customHeight="1" thickBot="1">
      <c r="B109" s="394"/>
      <c r="C109" s="388"/>
      <c r="D109" s="410"/>
      <c r="E109" s="84" t="str">
        <f>'高額レセ疾病傾向(患者数順)'!$C$11</f>
        <v>0906</v>
      </c>
      <c r="F109" s="223" t="str">
        <f>'高額レセ疾病傾向(患者数順)'!$D$11</f>
        <v>脳梗塞</v>
      </c>
      <c r="G109" s="223" t="s">
        <v>656</v>
      </c>
      <c r="H109" s="85">
        <v>130</v>
      </c>
      <c r="I109" s="86">
        <v>428584950</v>
      </c>
      <c r="J109" s="87">
        <v>43412310</v>
      </c>
      <c r="K109" s="73">
        <f t="shared" si="16"/>
        <v>471997260</v>
      </c>
      <c r="L109" s="177">
        <f t="shared" si="15"/>
        <v>3630748.153846154</v>
      </c>
      <c r="M109" s="184">
        <f t="shared" si="24"/>
        <v>8.6401701448890079E-3</v>
      </c>
    </row>
    <row r="110" spans="2:13" ht="29.25" customHeight="1">
      <c r="B110" s="392">
        <v>22</v>
      </c>
      <c r="C110" s="405" t="s">
        <v>64</v>
      </c>
      <c r="D110" s="398">
        <f>Q26</f>
        <v>19329</v>
      </c>
      <c r="E110" s="88" t="str">
        <f>'高額レセ疾病傾向(患者数順)'!$C$7</f>
        <v>1901</v>
      </c>
      <c r="F110" s="221" t="str">
        <f>'高額レセ疾病傾向(患者数順)'!$D$7</f>
        <v>骨折</v>
      </c>
      <c r="G110" s="221" t="s">
        <v>638</v>
      </c>
      <c r="H110" s="137">
        <v>346</v>
      </c>
      <c r="I110" s="138">
        <v>864360340</v>
      </c>
      <c r="J110" s="139">
        <v>141025510</v>
      </c>
      <c r="K110" s="71">
        <f t="shared" si="16"/>
        <v>1005385850</v>
      </c>
      <c r="L110" s="175">
        <f t="shared" si="15"/>
        <v>2905739.4508670522</v>
      </c>
      <c r="M110" s="182">
        <f>IFERROR(H110/$Q$26,"-")</f>
        <v>1.7900563919499197E-2</v>
      </c>
    </row>
    <row r="111" spans="2:13" ht="29.25" customHeight="1">
      <c r="B111" s="393"/>
      <c r="C111" s="386"/>
      <c r="D111" s="403"/>
      <c r="E111" s="80" t="str">
        <f>'高額レセ疾病傾向(患者数順)'!$C$8</f>
        <v>0903</v>
      </c>
      <c r="F111" s="222" t="str">
        <f>'高額レセ疾病傾向(患者数順)'!$D$8</f>
        <v>その他の心疾患</v>
      </c>
      <c r="G111" s="222" t="s">
        <v>639</v>
      </c>
      <c r="H111" s="81">
        <v>222</v>
      </c>
      <c r="I111" s="82">
        <v>602334990</v>
      </c>
      <c r="J111" s="83">
        <v>161161960</v>
      </c>
      <c r="K111" s="72">
        <f t="shared" si="16"/>
        <v>763496950</v>
      </c>
      <c r="L111" s="176">
        <f t="shared" si="15"/>
        <v>3439175.4504504506</v>
      </c>
      <c r="M111" s="183">
        <f t="shared" ref="M111:M114" si="25">IFERROR(H111/$Q$26,"-")</f>
        <v>1.1485332919447462E-2</v>
      </c>
    </row>
    <row r="112" spans="2:13" ht="29.25" customHeight="1">
      <c r="B112" s="393"/>
      <c r="C112" s="386"/>
      <c r="D112" s="403"/>
      <c r="E112" s="80" t="str">
        <f>'高額レセ疾病傾向(患者数順)'!$C$9</f>
        <v>0210</v>
      </c>
      <c r="F112" s="222" t="str">
        <f>'高額レセ疾病傾向(患者数順)'!$D$9</f>
        <v>その他の悪性新生物＜腫瘍＞</v>
      </c>
      <c r="G112" s="222" t="s">
        <v>640</v>
      </c>
      <c r="H112" s="81">
        <v>172</v>
      </c>
      <c r="I112" s="82">
        <v>375236480</v>
      </c>
      <c r="J112" s="83">
        <v>333936250</v>
      </c>
      <c r="K112" s="72">
        <f t="shared" si="16"/>
        <v>709172730</v>
      </c>
      <c r="L112" s="176">
        <f t="shared" si="15"/>
        <v>4123097.2674418604</v>
      </c>
      <c r="M112" s="183">
        <f t="shared" si="25"/>
        <v>8.8985462258782139E-3</v>
      </c>
    </row>
    <row r="113" spans="2:13" ht="29.25" customHeight="1">
      <c r="B113" s="393"/>
      <c r="C113" s="386"/>
      <c r="D113" s="403"/>
      <c r="E113" s="80" t="str">
        <f>'高額レセ疾病傾向(患者数順)'!$C$10</f>
        <v>1011</v>
      </c>
      <c r="F113" s="222" t="str">
        <f>'高額レセ疾病傾向(患者数順)'!$D$10</f>
        <v>その他の呼吸器系の疾患</v>
      </c>
      <c r="G113" s="222" t="s">
        <v>643</v>
      </c>
      <c r="H113" s="81">
        <v>173</v>
      </c>
      <c r="I113" s="82">
        <v>392514970</v>
      </c>
      <c r="J113" s="83">
        <v>82126460</v>
      </c>
      <c r="K113" s="72">
        <f t="shared" si="16"/>
        <v>474641430</v>
      </c>
      <c r="L113" s="176">
        <f t="shared" si="15"/>
        <v>2743592.0809248555</v>
      </c>
      <c r="M113" s="183">
        <f t="shared" si="25"/>
        <v>8.9502819597495984E-3</v>
      </c>
    </row>
    <row r="114" spans="2:13" ht="29.25" customHeight="1" thickBot="1">
      <c r="B114" s="394"/>
      <c r="C114" s="388"/>
      <c r="D114" s="410"/>
      <c r="E114" s="84" t="str">
        <f>'高額レセ疾病傾向(患者数順)'!$C$11</f>
        <v>0906</v>
      </c>
      <c r="F114" s="223" t="str">
        <f>'高額レセ疾病傾向(患者数順)'!$D$11</f>
        <v>脳梗塞</v>
      </c>
      <c r="G114" s="223" t="s">
        <v>700</v>
      </c>
      <c r="H114" s="85">
        <v>185</v>
      </c>
      <c r="I114" s="86">
        <v>782809590</v>
      </c>
      <c r="J114" s="87">
        <v>41494380</v>
      </c>
      <c r="K114" s="73">
        <f t="shared" si="16"/>
        <v>824303970</v>
      </c>
      <c r="L114" s="177">
        <f t="shared" si="15"/>
        <v>4455697.1351351347</v>
      </c>
      <c r="M114" s="183">
        <f t="shared" si="25"/>
        <v>9.571110766206219E-3</v>
      </c>
    </row>
    <row r="115" spans="2:13" ht="29.25" customHeight="1">
      <c r="B115" s="392">
        <v>23</v>
      </c>
      <c r="C115" s="405" t="s">
        <v>125</v>
      </c>
      <c r="D115" s="398">
        <f>Q27</f>
        <v>31367</v>
      </c>
      <c r="E115" s="88" t="str">
        <f>'高額レセ疾病傾向(患者数順)'!$C$7</f>
        <v>1901</v>
      </c>
      <c r="F115" s="221" t="str">
        <f>'高額レセ疾病傾向(患者数順)'!$D$7</f>
        <v>骨折</v>
      </c>
      <c r="G115" s="221" t="s">
        <v>649</v>
      </c>
      <c r="H115" s="137">
        <v>463</v>
      </c>
      <c r="I115" s="138">
        <v>1087955500</v>
      </c>
      <c r="J115" s="139">
        <v>218905060</v>
      </c>
      <c r="K115" s="71">
        <f t="shared" si="16"/>
        <v>1306860560</v>
      </c>
      <c r="L115" s="175">
        <f t="shared" si="15"/>
        <v>2822593.0021598274</v>
      </c>
      <c r="M115" s="182">
        <f>IFERROR(H115/$Q$27,"-")</f>
        <v>1.4760735805145536E-2</v>
      </c>
    </row>
    <row r="116" spans="2:13" ht="29.25" customHeight="1">
      <c r="B116" s="393"/>
      <c r="C116" s="386"/>
      <c r="D116" s="403"/>
      <c r="E116" s="80" t="str">
        <f>'高額レセ疾病傾向(患者数順)'!$C$8</f>
        <v>0903</v>
      </c>
      <c r="F116" s="222" t="str">
        <f>'高額レセ疾病傾向(患者数順)'!$D$8</f>
        <v>その他の心疾患</v>
      </c>
      <c r="G116" s="222" t="s">
        <v>680</v>
      </c>
      <c r="H116" s="81">
        <v>364</v>
      </c>
      <c r="I116" s="82">
        <v>1066826330</v>
      </c>
      <c r="J116" s="83">
        <v>235508820</v>
      </c>
      <c r="K116" s="72">
        <f t="shared" si="16"/>
        <v>1302335150</v>
      </c>
      <c r="L116" s="176">
        <f t="shared" si="15"/>
        <v>3577843.8186813188</v>
      </c>
      <c r="M116" s="183">
        <f t="shared" ref="M116:M119" si="26">IFERROR(H116/$Q$27,"-")</f>
        <v>1.1604552555233207E-2</v>
      </c>
    </row>
    <row r="117" spans="2:13" ht="29.25" customHeight="1">
      <c r="B117" s="393"/>
      <c r="C117" s="386"/>
      <c r="D117" s="403"/>
      <c r="E117" s="80" t="str">
        <f>'高額レセ疾病傾向(患者数順)'!$C$9</f>
        <v>0210</v>
      </c>
      <c r="F117" s="222" t="str">
        <f>'高額レセ疾病傾向(患者数順)'!$D$9</f>
        <v>その他の悪性新生物＜腫瘍＞</v>
      </c>
      <c r="G117" s="222" t="s">
        <v>640</v>
      </c>
      <c r="H117" s="81">
        <v>246</v>
      </c>
      <c r="I117" s="82">
        <v>468345770</v>
      </c>
      <c r="J117" s="83">
        <v>488316130</v>
      </c>
      <c r="K117" s="72">
        <f t="shared" si="16"/>
        <v>956661900</v>
      </c>
      <c r="L117" s="176">
        <f t="shared" si="15"/>
        <v>3888869.512195122</v>
      </c>
      <c r="M117" s="183">
        <f t="shared" si="26"/>
        <v>7.8426371664488161E-3</v>
      </c>
    </row>
    <row r="118" spans="2:13" ht="29.25" customHeight="1">
      <c r="B118" s="393"/>
      <c r="C118" s="386"/>
      <c r="D118" s="403"/>
      <c r="E118" s="80" t="str">
        <f>'高額レセ疾病傾向(患者数順)'!$C$10</f>
        <v>1011</v>
      </c>
      <c r="F118" s="222" t="str">
        <f>'高額レセ疾病傾向(患者数順)'!$D$10</f>
        <v>その他の呼吸器系の疾患</v>
      </c>
      <c r="G118" s="222" t="s">
        <v>650</v>
      </c>
      <c r="H118" s="81">
        <v>234</v>
      </c>
      <c r="I118" s="82">
        <v>555476370</v>
      </c>
      <c r="J118" s="83">
        <v>133852850</v>
      </c>
      <c r="K118" s="72">
        <f t="shared" si="16"/>
        <v>689329220</v>
      </c>
      <c r="L118" s="176">
        <f t="shared" si="15"/>
        <v>2945851.3675213675</v>
      </c>
      <c r="M118" s="183">
        <f t="shared" si="26"/>
        <v>7.4600694997927755E-3</v>
      </c>
    </row>
    <row r="119" spans="2:13" ht="29.25" customHeight="1" thickBot="1">
      <c r="B119" s="394"/>
      <c r="C119" s="388"/>
      <c r="D119" s="410"/>
      <c r="E119" s="84" t="str">
        <f>'高額レセ疾病傾向(患者数順)'!$C$11</f>
        <v>0906</v>
      </c>
      <c r="F119" s="223" t="str">
        <f>'高額レセ疾病傾向(患者数順)'!$D$11</f>
        <v>脳梗塞</v>
      </c>
      <c r="G119" s="223" t="s">
        <v>701</v>
      </c>
      <c r="H119" s="85">
        <v>214</v>
      </c>
      <c r="I119" s="86">
        <v>741629860</v>
      </c>
      <c r="J119" s="87">
        <v>76871470</v>
      </c>
      <c r="K119" s="73">
        <f t="shared" si="16"/>
        <v>818501330</v>
      </c>
      <c r="L119" s="177">
        <f t="shared" si="15"/>
        <v>3824772.5700934581</v>
      </c>
      <c r="M119" s="183">
        <f t="shared" si="26"/>
        <v>6.8224567220327098E-3</v>
      </c>
    </row>
    <row r="120" spans="2:13" ht="29.25" customHeight="1">
      <c r="B120" s="392">
        <v>24</v>
      </c>
      <c r="C120" s="405" t="s">
        <v>126</v>
      </c>
      <c r="D120" s="398">
        <f>Q28</f>
        <v>13718</v>
      </c>
      <c r="E120" s="88" t="str">
        <f>'高額レセ疾病傾向(患者数順)'!$C$7</f>
        <v>1901</v>
      </c>
      <c r="F120" s="221" t="str">
        <f>'高額レセ疾病傾向(患者数順)'!$D$7</f>
        <v>骨折</v>
      </c>
      <c r="G120" s="221" t="s">
        <v>638</v>
      </c>
      <c r="H120" s="137">
        <v>214</v>
      </c>
      <c r="I120" s="138">
        <v>575352090</v>
      </c>
      <c r="J120" s="139">
        <v>88651490</v>
      </c>
      <c r="K120" s="71">
        <f t="shared" si="16"/>
        <v>664003580</v>
      </c>
      <c r="L120" s="175">
        <f t="shared" si="15"/>
        <v>3102820.4672897197</v>
      </c>
      <c r="M120" s="182">
        <f>IFERROR(H120/$Q$28,"-")</f>
        <v>1.5599941682461E-2</v>
      </c>
    </row>
    <row r="121" spans="2:13" ht="29.25" customHeight="1">
      <c r="B121" s="393"/>
      <c r="C121" s="386"/>
      <c r="D121" s="403"/>
      <c r="E121" s="80" t="str">
        <f>'高額レセ疾病傾向(患者数順)'!$C$8</f>
        <v>0903</v>
      </c>
      <c r="F121" s="222" t="str">
        <f>'高額レセ疾病傾向(患者数順)'!$D$8</f>
        <v>その他の心疾患</v>
      </c>
      <c r="G121" s="222" t="s">
        <v>652</v>
      </c>
      <c r="H121" s="81">
        <v>185</v>
      </c>
      <c r="I121" s="82">
        <v>507789450</v>
      </c>
      <c r="J121" s="83">
        <v>133120120</v>
      </c>
      <c r="K121" s="72">
        <f t="shared" si="16"/>
        <v>640909570</v>
      </c>
      <c r="L121" s="176">
        <f t="shared" si="15"/>
        <v>3464376.054054054</v>
      </c>
      <c r="M121" s="183">
        <f t="shared" ref="M121:M124" si="27">IFERROR(H121/$Q$28,"-")</f>
        <v>1.3485930893716285E-2</v>
      </c>
    </row>
    <row r="122" spans="2:13" ht="29.25" customHeight="1">
      <c r="B122" s="393"/>
      <c r="C122" s="386"/>
      <c r="D122" s="403"/>
      <c r="E122" s="80" t="str">
        <f>'高額レセ疾病傾向(患者数順)'!$C$9</f>
        <v>0210</v>
      </c>
      <c r="F122" s="222" t="str">
        <f>'高額レセ疾病傾向(患者数順)'!$D$9</f>
        <v>その他の悪性新生物＜腫瘍＞</v>
      </c>
      <c r="G122" s="222" t="s">
        <v>653</v>
      </c>
      <c r="H122" s="81">
        <v>122</v>
      </c>
      <c r="I122" s="82">
        <v>259896550</v>
      </c>
      <c r="J122" s="83">
        <v>213810500</v>
      </c>
      <c r="K122" s="72">
        <f t="shared" si="16"/>
        <v>473707050</v>
      </c>
      <c r="L122" s="176">
        <f t="shared" si="15"/>
        <v>3882844.6721311477</v>
      </c>
      <c r="M122" s="183">
        <f t="shared" si="27"/>
        <v>8.893424697477767E-3</v>
      </c>
    </row>
    <row r="123" spans="2:13" ht="29.25" customHeight="1">
      <c r="B123" s="393"/>
      <c r="C123" s="386"/>
      <c r="D123" s="403"/>
      <c r="E123" s="80" t="str">
        <f>'高額レセ疾病傾向(患者数順)'!$C$10</f>
        <v>1011</v>
      </c>
      <c r="F123" s="222" t="str">
        <f>'高額レセ疾病傾向(患者数順)'!$D$10</f>
        <v>その他の呼吸器系の疾患</v>
      </c>
      <c r="G123" s="222" t="s">
        <v>668</v>
      </c>
      <c r="H123" s="81">
        <v>129</v>
      </c>
      <c r="I123" s="82">
        <v>315661440</v>
      </c>
      <c r="J123" s="83">
        <v>72329050</v>
      </c>
      <c r="K123" s="72">
        <f t="shared" si="16"/>
        <v>387990490</v>
      </c>
      <c r="L123" s="176">
        <f t="shared" si="15"/>
        <v>3007678.2170542637</v>
      </c>
      <c r="M123" s="183">
        <f t="shared" si="27"/>
        <v>9.4037031637264901E-3</v>
      </c>
    </row>
    <row r="124" spans="2:13" ht="29.25" customHeight="1" thickBot="1">
      <c r="B124" s="394"/>
      <c r="C124" s="388"/>
      <c r="D124" s="410"/>
      <c r="E124" s="84" t="str">
        <f>'高額レセ疾病傾向(患者数順)'!$C$11</f>
        <v>0906</v>
      </c>
      <c r="F124" s="223" t="str">
        <f>'高額レセ疾病傾向(患者数順)'!$D$11</f>
        <v>脳梗塞</v>
      </c>
      <c r="G124" s="223" t="s">
        <v>656</v>
      </c>
      <c r="H124" s="85">
        <v>93</v>
      </c>
      <c r="I124" s="86">
        <v>327372210</v>
      </c>
      <c r="J124" s="87">
        <v>24952400</v>
      </c>
      <c r="K124" s="73">
        <f t="shared" si="16"/>
        <v>352324610</v>
      </c>
      <c r="L124" s="177">
        <f t="shared" si="15"/>
        <v>3788436.6666666665</v>
      </c>
      <c r="M124" s="184">
        <f t="shared" si="27"/>
        <v>6.7794139087330512E-3</v>
      </c>
    </row>
    <row r="125" spans="2:13" ht="29.25" customHeight="1">
      <c r="B125" s="392">
        <v>25</v>
      </c>
      <c r="C125" s="405" t="s">
        <v>127</v>
      </c>
      <c r="D125" s="398">
        <f>Q29</f>
        <v>9548</v>
      </c>
      <c r="E125" s="88" t="str">
        <f>'高額レセ疾病傾向(患者数順)'!$C$7</f>
        <v>1901</v>
      </c>
      <c r="F125" s="221" t="str">
        <f>'高額レセ疾病傾向(患者数順)'!$D$7</f>
        <v>骨折</v>
      </c>
      <c r="G125" s="221" t="s">
        <v>638</v>
      </c>
      <c r="H125" s="137">
        <v>144</v>
      </c>
      <c r="I125" s="138">
        <v>381431390</v>
      </c>
      <c r="J125" s="139">
        <v>57490310</v>
      </c>
      <c r="K125" s="71">
        <f t="shared" si="16"/>
        <v>438921700</v>
      </c>
      <c r="L125" s="175">
        <f t="shared" si="15"/>
        <v>3048067.361111111</v>
      </c>
      <c r="M125" s="182">
        <f>IFERROR(H125/$Q$29,"-")</f>
        <v>1.508169250104734E-2</v>
      </c>
    </row>
    <row r="126" spans="2:13" ht="29.25" customHeight="1">
      <c r="B126" s="393"/>
      <c r="C126" s="386"/>
      <c r="D126" s="403"/>
      <c r="E126" s="80" t="str">
        <f>'高額レセ疾病傾向(患者数順)'!$C$8</f>
        <v>0903</v>
      </c>
      <c r="F126" s="222" t="str">
        <f>'高額レセ疾病傾向(患者数順)'!$D$8</f>
        <v>その他の心疾患</v>
      </c>
      <c r="G126" s="222" t="s">
        <v>669</v>
      </c>
      <c r="H126" s="81">
        <v>84</v>
      </c>
      <c r="I126" s="82">
        <v>260884680</v>
      </c>
      <c r="J126" s="83">
        <v>49998070</v>
      </c>
      <c r="K126" s="72">
        <f t="shared" si="16"/>
        <v>310882750</v>
      </c>
      <c r="L126" s="176">
        <f t="shared" si="15"/>
        <v>3700985.1190476189</v>
      </c>
      <c r="M126" s="183">
        <f t="shared" ref="M126:M129" si="28">IFERROR(H126/$Q$29,"-")</f>
        <v>8.7976539589442824E-3</v>
      </c>
    </row>
    <row r="127" spans="2:13" ht="29.25" customHeight="1">
      <c r="B127" s="393"/>
      <c r="C127" s="386"/>
      <c r="D127" s="403"/>
      <c r="E127" s="80" t="str">
        <f>'高額レセ疾病傾向(患者数順)'!$C$9</f>
        <v>0210</v>
      </c>
      <c r="F127" s="222" t="str">
        <f>'高額レセ疾病傾向(患者数順)'!$D$9</f>
        <v>その他の悪性新生物＜腫瘍＞</v>
      </c>
      <c r="G127" s="222" t="s">
        <v>702</v>
      </c>
      <c r="H127" s="81">
        <v>75</v>
      </c>
      <c r="I127" s="82">
        <v>176940570</v>
      </c>
      <c r="J127" s="83">
        <v>115980500</v>
      </c>
      <c r="K127" s="72">
        <f t="shared" si="16"/>
        <v>292921070</v>
      </c>
      <c r="L127" s="176">
        <f t="shared" si="15"/>
        <v>3905614.2666666666</v>
      </c>
      <c r="M127" s="183">
        <f t="shared" si="28"/>
        <v>7.855048177628823E-3</v>
      </c>
    </row>
    <row r="128" spans="2:13" ht="29.25" customHeight="1">
      <c r="B128" s="393"/>
      <c r="C128" s="386"/>
      <c r="D128" s="403"/>
      <c r="E128" s="80" t="str">
        <f>'高額レセ疾病傾向(患者数順)'!$C$10</f>
        <v>1011</v>
      </c>
      <c r="F128" s="222" t="str">
        <f>'高額レセ疾病傾向(患者数順)'!$D$10</f>
        <v>その他の呼吸器系の疾患</v>
      </c>
      <c r="G128" s="222" t="s">
        <v>643</v>
      </c>
      <c r="H128" s="81">
        <v>90</v>
      </c>
      <c r="I128" s="82">
        <v>178059490</v>
      </c>
      <c r="J128" s="83">
        <v>49564330</v>
      </c>
      <c r="K128" s="72">
        <f t="shared" si="16"/>
        <v>227623820</v>
      </c>
      <c r="L128" s="176">
        <f t="shared" si="15"/>
        <v>2529153.5555555555</v>
      </c>
      <c r="M128" s="183">
        <f t="shared" si="28"/>
        <v>9.4260578131545869E-3</v>
      </c>
    </row>
    <row r="129" spans="2:13" ht="29.25" customHeight="1" thickBot="1">
      <c r="B129" s="394"/>
      <c r="C129" s="388"/>
      <c r="D129" s="410"/>
      <c r="E129" s="84" t="str">
        <f>'高額レセ疾病傾向(患者数順)'!$C$11</f>
        <v>0906</v>
      </c>
      <c r="F129" s="223" t="str">
        <f>'高額レセ疾病傾向(患者数順)'!$D$11</f>
        <v>脳梗塞</v>
      </c>
      <c r="G129" s="223" t="s">
        <v>677</v>
      </c>
      <c r="H129" s="85">
        <v>89</v>
      </c>
      <c r="I129" s="86">
        <v>331820570</v>
      </c>
      <c r="J129" s="87">
        <v>27702480</v>
      </c>
      <c r="K129" s="73">
        <f t="shared" si="16"/>
        <v>359523050</v>
      </c>
      <c r="L129" s="177">
        <f t="shared" si="15"/>
        <v>4039584.8314606743</v>
      </c>
      <c r="M129" s="183">
        <f t="shared" si="28"/>
        <v>9.3213238374528704E-3</v>
      </c>
    </row>
    <row r="130" spans="2:13" ht="29.25" customHeight="1">
      <c r="B130" s="392">
        <v>26</v>
      </c>
      <c r="C130" s="405" t="s">
        <v>36</v>
      </c>
      <c r="D130" s="398">
        <f>Q30</f>
        <v>132591</v>
      </c>
      <c r="E130" s="88" t="str">
        <f>'高額レセ疾病傾向(患者数順)'!$C$7</f>
        <v>1901</v>
      </c>
      <c r="F130" s="221" t="str">
        <f>'高額レセ疾病傾向(患者数順)'!$D$7</f>
        <v>骨折</v>
      </c>
      <c r="G130" s="221" t="s">
        <v>638</v>
      </c>
      <c r="H130" s="137">
        <v>2278</v>
      </c>
      <c r="I130" s="138">
        <v>6311237560</v>
      </c>
      <c r="J130" s="139">
        <v>860673370</v>
      </c>
      <c r="K130" s="71">
        <f t="shared" si="16"/>
        <v>7171910930</v>
      </c>
      <c r="L130" s="175">
        <f t="shared" si="15"/>
        <v>3148336.6681299387</v>
      </c>
      <c r="M130" s="182">
        <f>IFERROR(H130/$Q$30,"-")</f>
        <v>1.7180653287176353E-2</v>
      </c>
    </row>
    <row r="131" spans="2:13" ht="29.25" customHeight="1">
      <c r="B131" s="393"/>
      <c r="C131" s="386"/>
      <c r="D131" s="403"/>
      <c r="E131" s="80" t="str">
        <f>'高額レセ疾病傾向(患者数順)'!$C$8</f>
        <v>0903</v>
      </c>
      <c r="F131" s="222" t="str">
        <f>'高額レセ疾病傾向(患者数順)'!$D$8</f>
        <v>その他の心疾患</v>
      </c>
      <c r="G131" s="222" t="s">
        <v>645</v>
      </c>
      <c r="H131" s="81">
        <v>1614</v>
      </c>
      <c r="I131" s="82">
        <v>4652071750</v>
      </c>
      <c r="J131" s="83">
        <v>1011490390</v>
      </c>
      <c r="K131" s="72">
        <f t="shared" si="16"/>
        <v>5663562140</v>
      </c>
      <c r="L131" s="176">
        <f t="shared" si="15"/>
        <v>3509022.3915737299</v>
      </c>
      <c r="M131" s="183">
        <f t="shared" ref="M131:M134" si="29">IFERROR(H131/$Q$30,"-")</f>
        <v>1.2172771907595538E-2</v>
      </c>
    </row>
    <row r="132" spans="2:13" ht="29.25" customHeight="1">
      <c r="B132" s="393"/>
      <c r="C132" s="386"/>
      <c r="D132" s="403"/>
      <c r="E132" s="80" t="str">
        <f>'高額レセ疾病傾向(患者数順)'!$C$9</f>
        <v>0210</v>
      </c>
      <c r="F132" s="222" t="str">
        <f>'高額レセ疾病傾向(患者数順)'!$D$9</f>
        <v>その他の悪性新生物＜腫瘍＞</v>
      </c>
      <c r="G132" s="222" t="s">
        <v>640</v>
      </c>
      <c r="H132" s="81">
        <v>1149</v>
      </c>
      <c r="I132" s="82">
        <v>2390627830</v>
      </c>
      <c r="J132" s="83">
        <v>1920450960</v>
      </c>
      <c r="K132" s="72">
        <f t="shared" si="16"/>
        <v>4311078790</v>
      </c>
      <c r="L132" s="176">
        <f t="shared" si="15"/>
        <v>3752026.7972149695</v>
      </c>
      <c r="M132" s="183">
        <f t="shared" si="29"/>
        <v>8.665746543883069E-3</v>
      </c>
    </row>
    <row r="133" spans="2:13" ht="29.25" customHeight="1">
      <c r="B133" s="393"/>
      <c r="C133" s="386"/>
      <c r="D133" s="403"/>
      <c r="E133" s="80" t="str">
        <f>'高額レセ疾病傾向(患者数順)'!$C$10</f>
        <v>1011</v>
      </c>
      <c r="F133" s="222" t="str">
        <f>'高額レセ疾病傾向(患者数順)'!$D$10</f>
        <v>その他の呼吸器系の疾患</v>
      </c>
      <c r="G133" s="222" t="s">
        <v>650</v>
      </c>
      <c r="H133" s="81">
        <v>969</v>
      </c>
      <c r="I133" s="82">
        <v>2354688470</v>
      </c>
      <c r="J133" s="83">
        <v>513846750</v>
      </c>
      <c r="K133" s="72">
        <f t="shared" si="16"/>
        <v>2868535220</v>
      </c>
      <c r="L133" s="176">
        <f t="shared" ref="L133:L196" si="30">IFERROR(K133/H133,"-")</f>
        <v>2960304.6646026834</v>
      </c>
      <c r="M133" s="183">
        <f t="shared" si="29"/>
        <v>7.3081883385750163E-3</v>
      </c>
    </row>
    <row r="134" spans="2:13" ht="29.25" customHeight="1" thickBot="1">
      <c r="B134" s="394"/>
      <c r="C134" s="388"/>
      <c r="D134" s="410"/>
      <c r="E134" s="84" t="str">
        <f>'高額レセ疾病傾向(患者数順)'!$C$11</f>
        <v>0906</v>
      </c>
      <c r="F134" s="223" t="str">
        <f>'高額レセ疾病傾向(患者数順)'!$D$11</f>
        <v>脳梗塞</v>
      </c>
      <c r="G134" s="223" t="s">
        <v>647</v>
      </c>
      <c r="H134" s="85">
        <v>1064</v>
      </c>
      <c r="I134" s="86">
        <v>3673912520</v>
      </c>
      <c r="J134" s="87">
        <v>283065230</v>
      </c>
      <c r="K134" s="73">
        <f t="shared" ref="K134:K197" si="31">IF(SUM(I134:J134)=0,"-",SUM(I134:J134))</f>
        <v>3956977750</v>
      </c>
      <c r="L134" s="177">
        <f t="shared" si="30"/>
        <v>3718964.0507518798</v>
      </c>
      <c r="M134" s="184">
        <f t="shared" si="29"/>
        <v>8.0246773913764894E-3</v>
      </c>
    </row>
    <row r="135" spans="2:13" ht="29.25" customHeight="1">
      <c r="B135" s="392">
        <v>27</v>
      </c>
      <c r="C135" s="405" t="s">
        <v>37</v>
      </c>
      <c r="D135" s="398">
        <f>Q31</f>
        <v>22608</v>
      </c>
      <c r="E135" s="88" t="str">
        <f>'高額レセ疾病傾向(患者数順)'!$C$7</f>
        <v>1901</v>
      </c>
      <c r="F135" s="221" t="str">
        <f>'高額レセ疾病傾向(患者数順)'!$D$7</f>
        <v>骨折</v>
      </c>
      <c r="G135" s="221" t="s">
        <v>638</v>
      </c>
      <c r="H135" s="137">
        <v>414</v>
      </c>
      <c r="I135" s="138">
        <v>1153778200</v>
      </c>
      <c r="J135" s="139">
        <v>153343670</v>
      </c>
      <c r="K135" s="71">
        <f t="shared" si="31"/>
        <v>1307121870</v>
      </c>
      <c r="L135" s="175">
        <f t="shared" si="30"/>
        <v>3157299.2028985508</v>
      </c>
      <c r="M135" s="182">
        <f>IFERROR(H135/$Q$31,"-")</f>
        <v>1.8312101910828025E-2</v>
      </c>
    </row>
    <row r="136" spans="2:13" ht="29.25" customHeight="1">
      <c r="B136" s="393"/>
      <c r="C136" s="386"/>
      <c r="D136" s="403"/>
      <c r="E136" s="80" t="str">
        <f>'高額レセ疾病傾向(患者数順)'!$C$8</f>
        <v>0903</v>
      </c>
      <c r="F136" s="222" t="str">
        <f>'高額レセ疾病傾向(患者数順)'!$D$8</f>
        <v>その他の心疾患</v>
      </c>
      <c r="G136" s="222" t="s">
        <v>694</v>
      </c>
      <c r="H136" s="81">
        <v>295</v>
      </c>
      <c r="I136" s="82">
        <v>889078410</v>
      </c>
      <c r="J136" s="83">
        <v>165903980</v>
      </c>
      <c r="K136" s="72">
        <f t="shared" si="31"/>
        <v>1054982390</v>
      </c>
      <c r="L136" s="176">
        <f t="shared" si="30"/>
        <v>3576211.4915254237</v>
      </c>
      <c r="M136" s="183">
        <f t="shared" ref="M136:M139" si="32">IFERROR(H136/$Q$31,"-")</f>
        <v>1.3048478414720453E-2</v>
      </c>
    </row>
    <row r="137" spans="2:13" ht="29.25" customHeight="1">
      <c r="B137" s="393"/>
      <c r="C137" s="386"/>
      <c r="D137" s="403"/>
      <c r="E137" s="80" t="str">
        <f>'高額レセ疾病傾向(患者数順)'!$C$9</f>
        <v>0210</v>
      </c>
      <c r="F137" s="222" t="str">
        <f>'高額レセ疾病傾向(患者数順)'!$D$9</f>
        <v>その他の悪性新生物＜腫瘍＞</v>
      </c>
      <c r="G137" s="222" t="s">
        <v>653</v>
      </c>
      <c r="H137" s="81">
        <v>184</v>
      </c>
      <c r="I137" s="82">
        <v>399800440</v>
      </c>
      <c r="J137" s="83">
        <v>264088810</v>
      </c>
      <c r="K137" s="72">
        <f t="shared" si="31"/>
        <v>663889250</v>
      </c>
      <c r="L137" s="176">
        <f t="shared" si="30"/>
        <v>3608093.75</v>
      </c>
      <c r="M137" s="183">
        <f t="shared" si="32"/>
        <v>8.1387119603680107E-3</v>
      </c>
    </row>
    <row r="138" spans="2:13" ht="29.25" customHeight="1">
      <c r="B138" s="393"/>
      <c r="C138" s="386"/>
      <c r="D138" s="403"/>
      <c r="E138" s="80" t="str">
        <f>'高額レセ疾病傾向(患者数順)'!$C$10</f>
        <v>1011</v>
      </c>
      <c r="F138" s="222" t="str">
        <f>'高額レセ疾病傾向(患者数順)'!$D$10</f>
        <v>その他の呼吸器系の疾患</v>
      </c>
      <c r="G138" s="222" t="s">
        <v>643</v>
      </c>
      <c r="H138" s="81">
        <v>216</v>
      </c>
      <c r="I138" s="82">
        <v>588285720</v>
      </c>
      <c r="J138" s="83">
        <v>105793240</v>
      </c>
      <c r="K138" s="72">
        <f t="shared" si="31"/>
        <v>694078960</v>
      </c>
      <c r="L138" s="176">
        <f t="shared" si="30"/>
        <v>3213328.5185185187</v>
      </c>
      <c r="M138" s="183">
        <f t="shared" si="32"/>
        <v>9.5541401273885346E-3</v>
      </c>
    </row>
    <row r="139" spans="2:13" ht="29.25" customHeight="1" thickBot="1">
      <c r="B139" s="394"/>
      <c r="C139" s="388"/>
      <c r="D139" s="410"/>
      <c r="E139" s="84" t="str">
        <f>'高額レセ疾病傾向(患者数順)'!$C$11</f>
        <v>0906</v>
      </c>
      <c r="F139" s="223" t="str">
        <f>'高額レセ疾病傾向(患者数順)'!$D$11</f>
        <v>脳梗塞</v>
      </c>
      <c r="G139" s="223" t="s">
        <v>703</v>
      </c>
      <c r="H139" s="85">
        <v>189</v>
      </c>
      <c r="I139" s="86">
        <v>611067530</v>
      </c>
      <c r="J139" s="87">
        <v>47747760</v>
      </c>
      <c r="K139" s="73">
        <f t="shared" si="31"/>
        <v>658815290</v>
      </c>
      <c r="L139" s="177">
        <f t="shared" si="30"/>
        <v>3485795.1851851852</v>
      </c>
      <c r="M139" s="183">
        <f t="shared" si="32"/>
        <v>8.359872611464968E-3</v>
      </c>
    </row>
    <row r="140" spans="2:13" ht="29.25" customHeight="1">
      <c r="B140" s="392">
        <v>28</v>
      </c>
      <c r="C140" s="405" t="s">
        <v>38</v>
      </c>
      <c r="D140" s="398">
        <f>Q32</f>
        <v>18603</v>
      </c>
      <c r="E140" s="88" t="str">
        <f>'高額レセ疾病傾向(患者数順)'!$C$7</f>
        <v>1901</v>
      </c>
      <c r="F140" s="221" t="str">
        <f>'高額レセ疾病傾向(患者数順)'!$D$7</f>
        <v>骨折</v>
      </c>
      <c r="G140" s="221" t="s">
        <v>638</v>
      </c>
      <c r="H140" s="137">
        <v>313</v>
      </c>
      <c r="I140" s="138">
        <v>870901770</v>
      </c>
      <c r="J140" s="139">
        <v>119967520</v>
      </c>
      <c r="K140" s="71">
        <f t="shared" si="31"/>
        <v>990869290</v>
      </c>
      <c r="L140" s="175">
        <f t="shared" si="30"/>
        <v>3165716.5814696485</v>
      </c>
      <c r="M140" s="182">
        <f>IFERROR(H140/$Q$32,"-")</f>
        <v>1.682524324033758E-2</v>
      </c>
    </row>
    <row r="141" spans="2:13" ht="29.25" customHeight="1">
      <c r="B141" s="393"/>
      <c r="C141" s="386"/>
      <c r="D141" s="403"/>
      <c r="E141" s="80" t="str">
        <f>'高額レセ疾病傾向(患者数順)'!$C$8</f>
        <v>0903</v>
      </c>
      <c r="F141" s="222" t="str">
        <f>'高額レセ疾病傾向(患者数順)'!$D$8</f>
        <v>その他の心疾患</v>
      </c>
      <c r="G141" s="222" t="s">
        <v>645</v>
      </c>
      <c r="H141" s="81">
        <v>200</v>
      </c>
      <c r="I141" s="82">
        <v>605454440</v>
      </c>
      <c r="J141" s="83">
        <v>136771950</v>
      </c>
      <c r="K141" s="72">
        <f t="shared" si="31"/>
        <v>742226390</v>
      </c>
      <c r="L141" s="176">
        <f t="shared" si="30"/>
        <v>3711131.95</v>
      </c>
      <c r="M141" s="183">
        <f t="shared" ref="M141:M144" si="33">IFERROR(H141/$Q$32,"-")</f>
        <v>1.0750954147180563E-2</v>
      </c>
    </row>
    <row r="142" spans="2:13" ht="29.25" customHeight="1">
      <c r="B142" s="393"/>
      <c r="C142" s="386"/>
      <c r="D142" s="403"/>
      <c r="E142" s="80" t="str">
        <f>'高額レセ疾病傾向(患者数順)'!$C$9</f>
        <v>0210</v>
      </c>
      <c r="F142" s="222" t="str">
        <f>'高額レセ疾病傾向(患者数順)'!$D$9</f>
        <v>その他の悪性新生物＜腫瘍＞</v>
      </c>
      <c r="G142" s="222" t="s">
        <v>653</v>
      </c>
      <c r="H142" s="81">
        <v>137</v>
      </c>
      <c r="I142" s="82">
        <v>273275930</v>
      </c>
      <c r="J142" s="83">
        <v>217681190</v>
      </c>
      <c r="K142" s="72">
        <f t="shared" si="31"/>
        <v>490957120</v>
      </c>
      <c r="L142" s="176">
        <f t="shared" si="30"/>
        <v>3583628.6131386859</v>
      </c>
      <c r="M142" s="183">
        <f t="shared" si="33"/>
        <v>7.364403590818685E-3</v>
      </c>
    </row>
    <row r="143" spans="2:13" ht="29.25" customHeight="1">
      <c r="B143" s="393"/>
      <c r="C143" s="386"/>
      <c r="D143" s="403"/>
      <c r="E143" s="80" t="str">
        <f>'高額レセ疾病傾向(患者数順)'!$C$10</f>
        <v>1011</v>
      </c>
      <c r="F143" s="222" t="str">
        <f>'高額レセ疾病傾向(患者数順)'!$D$10</f>
        <v>その他の呼吸器系の疾患</v>
      </c>
      <c r="G143" s="222" t="s">
        <v>650</v>
      </c>
      <c r="H143" s="81">
        <v>121</v>
      </c>
      <c r="I143" s="82">
        <v>264429220</v>
      </c>
      <c r="J143" s="83">
        <v>59485720</v>
      </c>
      <c r="K143" s="72">
        <f t="shared" si="31"/>
        <v>323914940</v>
      </c>
      <c r="L143" s="176">
        <f t="shared" si="30"/>
        <v>2676982.9752066117</v>
      </c>
      <c r="M143" s="183">
        <f t="shared" si="33"/>
        <v>6.5043272590442399E-3</v>
      </c>
    </row>
    <row r="144" spans="2:13" ht="29.25" customHeight="1" thickBot="1">
      <c r="B144" s="394"/>
      <c r="C144" s="388"/>
      <c r="D144" s="410"/>
      <c r="E144" s="84" t="str">
        <f>'高額レセ疾病傾向(患者数順)'!$C$11</f>
        <v>0906</v>
      </c>
      <c r="F144" s="223" t="str">
        <f>'高額レセ疾病傾向(患者数順)'!$D$11</f>
        <v>脳梗塞</v>
      </c>
      <c r="G144" s="223" t="s">
        <v>704</v>
      </c>
      <c r="H144" s="85">
        <v>149</v>
      </c>
      <c r="I144" s="86">
        <v>474508120</v>
      </c>
      <c r="J144" s="87">
        <v>35808070</v>
      </c>
      <c r="K144" s="73">
        <f t="shared" si="31"/>
        <v>510316190</v>
      </c>
      <c r="L144" s="177">
        <f t="shared" si="30"/>
        <v>3424940.8724832213</v>
      </c>
      <c r="M144" s="184">
        <f t="shared" si="33"/>
        <v>8.0094608396495195E-3</v>
      </c>
    </row>
    <row r="145" spans="2:13" ht="29.25" customHeight="1">
      <c r="B145" s="392">
        <v>29</v>
      </c>
      <c r="C145" s="405" t="s">
        <v>39</v>
      </c>
      <c r="D145" s="398">
        <f>Q33</f>
        <v>15649</v>
      </c>
      <c r="E145" s="88" t="str">
        <f>'高額レセ疾病傾向(患者数順)'!$C$7</f>
        <v>1901</v>
      </c>
      <c r="F145" s="221" t="str">
        <f>'高額レセ疾病傾向(患者数順)'!$D$7</f>
        <v>骨折</v>
      </c>
      <c r="G145" s="221" t="s">
        <v>638</v>
      </c>
      <c r="H145" s="137">
        <v>238</v>
      </c>
      <c r="I145" s="138">
        <v>663411050</v>
      </c>
      <c r="J145" s="139">
        <v>91230290</v>
      </c>
      <c r="K145" s="71">
        <f t="shared" si="31"/>
        <v>754641340</v>
      </c>
      <c r="L145" s="175">
        <f t="shared" si="30"/>
        <v>3170761.9327731091</v>
      </c>
      <c r="M145" s="182">
        <f>IFERROR(H145/$Q$33,"-")</f>
        <v>1.5208639529682409E-2</v>
      </c>
    </row>
    <row r="146" spans="2:13" ht="29.25" customHeight="1">
      <c r="B146" s="393"/>
      <c r="C146" s="386"/>
      <c r="D146" s="403"/>
      <c r="E146" s="80" t="str">
        <f>'高額レセ疾病傾向(患者数順)'!$C$8</f>
        <v>0903</v>
      </c>
      <c r="F146" s="222" t="str">
        <f>'高額レセ疾病傾向(患者数順)'!$D$8</f>
        <v>その他の心疾患</v>
      </c>
      <c r="G146" s="222" t="s">
        <v>645</v>
      </c>
      <c r="H146" s="81">
        <v>202</v>
      </c>
      <c r="I146" s="82">
        <v>547348440</v>
      </c>
      <c r="J146" s="83">
        <v>142405780</v>
      </c>
      <c r="K146" s="72">
        <f t="shared" si="31"/>
        <v>689754220</v>
      </c>
      <c r="L146" s="176">
        <f t="shared" si="30"/>
        <v>3414624.8514851485</v>
      </c>
      <c r="M146" s="183">
        <f t="shared" ref="M146:M149" si="34">IFERROR(H146/$Q$33,"-")</f>
        <v>1.2908173046201035E-2</v>
      </c>
    </row>
    <row r="147" spans="2:13" ht="29.25" customHeight="1">
      <c r="B147" s="393"/>
      <c r="C147" s="386"/>
      <c r="D147" s="403"/>
      <c r="E147" s="80" t="str">
        <f>'高額レセ疾病傾向(患者数順)'!$C$9</f>
        <v>0210</v>
      </c>
      <c r="F147" s="222" t="str">
        <f>'高額レセ疾病傾向(患者数順)'!$D$9</f>
        <v>その他の悪性新生物＜腫瘍＞</v>
      </c>
      <c r="G147" s="222" t="s">
        <v>640</v>
      </c>
      <c r="H147" s="81">
        <v>135</v>
      </c>
      <c r="I147" s="82">
        <v>290220370</v>
      </c>
      <c r="J147" s="83">
        <v>203013110</v>
      </c>
      <c r="K147" s="72">
        <f t="shared" si="31"/>
        <v>493233480</v>
      </c>
      <c r="L147" s="176">
        <f t="shared" si="30"/>
        <v>3653581.3333333335</v>
      </c>
      <c r="M147" s="183">
        <f t="shared" si="34"/>
        <v>8.6267493130551473E-3</v>
      </c>
    </row>
    <row r="148" spans="2:13" ht="29.25" customHeight="1">
      <c r="B148" s="393"/>
      <c r="C148" s="386"/>
      <c r="D148" s="403"/>
      <c r="E148" s="80" t="str">
        <f>'高額レセ疾病傾向(患者数順)'!$C$10</f>
        <v>1011</v>
      </c>
      <c r="F148" s="222" t="str">
        <f>'高額レセ疾病傾向(患者数順)'!$D$10</f>
        <v>その他の呼吸器系の疾患</v>
      </c>
      <c r="G148" s="222" t="s">
        <v>705</v>
      </c>
      <c r="H148" s="81">
        <v>93</v>
      </c>
      <c r="I148" s="82">
        <v>191150950</v>
      </c>
      <c r="J148" s="83">
        <v>53201700</v>
      </c>
      <c r="K148" s="72">
        <f t="shared" si="31"/>
        <v>244352650</v>
      </c>
      <c r="L148" s="176">
        <f t="shared" si="30"/>
        <v>2627447.8494623657</v>
      </c>
      <c r="M148" s="183">
        <f t="shared" si="34"/>
        <v>5.9428717489935457E-3</v>
      </c>
    </row>
    <row r="149" spans="2:13" ht="29.25" customHeight="1" thickBot="1">
      <c r="B149" s="394"/>
      <c r="C149" s="388"/>
      <c r="D149" s="410"/>
      <c r="E149" s="84" t="str">
        <f>'高額レセ疾病傾向(患者数順)'!$C$11</f>
        <v>0906</v>
      </c>
      <c r="F149" s="223" t="str">
        <f>'高額レセ疾病傾向(患者数順)'!$D$11</f>
        <v>脳梗塞</v>
      </c>
      <c r="G149" s="223" t="s">
        <v>706</v>
      </c>
      <c r="H149" s="85">
        <v>120</v>
      </c>
      <c r="I149" s="86">
        <v>415205020</v>
      </c>
      <c r="J149" s="87">
        <v>31799320</v>
      </c>
      <c r="K149" s="73">
        <f t="shared" si="31"/>
        <v>447004340</v>
      </c>
      <c r="L149" s="177">
        <f t="shared" si="30"/>
        <v>3725036.1666666665</v>
      </c>
      <c r="M149" s="183">
        <f t="shared" si="34"/>
        <v>7.6682216116045754E-3</v>
      </c>
    </row>
    <row r="150" spans="2:13" ht="29.25" customHeight="1">
      <c r="B150" s="392">
        <v>30</v>
      </c>
      <c r="C150" s="405" t="s">
        <v>40</v>
      </c>
      <c r="D150" s="398">
        <f>Q34</f>
        <v>20907</v>
      </c>
      <c r="E150" s="88" t="str">
        <f>'高額レセ疾病傾向(患者数順)'!$C$7</f>
        <v>1901</v>
      </c>
      <c r="F150" s="221" t="str">
        <f>'高額レセ疾病傾向(患者数順)'!$D$7</f>
        <v>骨折</v>
      </c>
      <c r="G150" s="221" t="s">
        <v>638</v>
      </c>
      <c r="H150" s="137">
        <v>361</v>
      </c>
      <c r="I150" s="138">
        <v>999688770</v>
      </c>
      <c r="J150" s="139">
        <v>137562400</v>
      </c>
      <c r="K150" s="71">
        <f t="shared" si="31"/>
        <v>1137251170</v>
      </c>
      <c r="L150" s="175">
        <f t="shared" si="30"/>
        <v>3150280.2493074792</v>
      </c>
      <c r="M150" s="182">
        <f>IFERROR(H150/$Q$34,"-")</f>
        <v>1.7266944085712919E-2</v>
      </c>
    </row>
    <row r="151" spans="2:13" ht="29.25" customHeight="1">
      <c r="B151" s="393"/>
      <c r="C151" s="386"/>
      <c r="D151" s="403"/>
      <c r="E151" s="80" t="str">
        <f>'高額レセ疾病傾向(患者数順)'!$C$8</f>
        <v>0903</v>
      </c>
      <c r="F151" s="222" t="str">
        <f>'高額レセ疾病傾向(患者数順)'!$D$8</f>
        <v>その他の心疾患</v>
      </c>
      <c r="G151" s="222" t="s">
        <v>645</v>
      </c>
      <c r="H151" s="81">
        <v>241</v>
      </c>
      <c r="I151" s="82">
        <v>613856730</v>
      </c>
      <c r="J151" s="83">
        <v>132595290</v>
      </c>
      <c r="K151" s="72">
        <f t="shared" si="31"/>
        <v>746452020</v>
      </c>
      <c r="L151" s="176">
        <f t="shared" si="30"/>
        <v>3097311.2863070541</v>
      </c>
      <c r="M151" s="183">
        <f t="shared" ref="M151:M154" si="35">IFERROR(H151/$Q$34,"-")</f>
        <v>1.1527239680489788E-2</v>
      </c>
    </row>
    <row r="152" spans="2:13" ht="29.25" customHeight="1">
      <c r="B152" s="393"/>
      <c r="C152" s="386"/>
      <c r="D152" s="403"/>
      <c r="E152" s="80" t="str">
        <f>'高額レセ疾病傾向(患者数順)'!$C$9</f>
        <v>0210</v>
      </c>
      <c r="F152" s="222" t="str">
        <f>'高額レセ疾病傾向(患者数順)'!$D$9</f>
        <v>その他の悪性新生物＜腫瘍＞</v>
      </c>
      <c r="G152" s="222" t="s">
        <v>640</v>
      </c>
      <c r="H152" s="81">
        <v>166</v>
      </c>
      <c r="I152" s="82">
        <v>345343260</v>
      </c>
      <c r="J152" s="83">
        <v>339393730</v>
      </c>
      <c r="K152" s="72">
        <f t="shared" si="31"/>
        <v>684736990</v>
      </c>
      <c r="L152" s="176">
        <f t="shared" si="30"/>
        <v>4124921.626506024</v>
      </c>
      <c r="M152" s="183">
        <f t="shared" si="35"/>
        <v>7.9399244272253307E-3</v>
      </c>
    </row>
    <row r="153" spans="2:13" ht="29.25" customHeight="1">
      <c r="B153" s="393"/>
      <c r="C153" s="386"/>
      <c r="D153" s="403"/>
      <c r="E153" s="80" t="str">
        <f>'高額レセ疾病傾向(患者数順)'!$C$10</f>
        <v>1011</v>
      </c>
      <c r="F153" s="222" t="str">
        <f>'高額レセ疾病傾向(患者数順)'!$D$10</f>
        <v>その他の呼吸器系の疾患</v>
      </c>
      <c r="G153" s="222" t="s">
        <v>650</v>
      </c>
      <c r="H153" s="81">
        <v>160</v>
      </c>
      <c r="I153" s="82">
        <v>395937790</v>
      </c>
      <c r="J153" s="83">
        <v>72395010</v>
      </c>
      <c r="K153" s="72">
        <f t="shared" si="31"/>
        <v>468332800</v>
      </c>
      <c r="L153" s="176">
        <f t="shared" si="30"/>
        <v>2927080</v>
      </c>
      <c r="M153" s="183">
        <f t="shared" si="35"/>
        <v>7.6529392069641751E-3</v>
      </c>
    </row>
    <row r="154" spans="2:13" ht="29.25" customHeight="1" thickBot="1">
      <c r="B154" s="394"/>
      <c r="C154" s="388"/>
      <c r="D154" s="410"/>
      <c r="E154" s="84" t="str">
        <f>'高額レセ疾病傾向(患者数順)'!$C$11</f>
        <v>0906</v>
      </c>
      <c r="F154" s="223" t="str">
        <f>'高額レセ疾病傾向(患者数順)'!$D$11</f>
        <v>脳梗塞</v>
      </c>
      <c r="G154" s="223" t="s">
        <v>642</v>
      </c>
      <c r="H154" s="85">
        <v>174</v>
      </c>
      <c r="I154" s="86">
        <v>589328890</v>
      </c>
      <c r="J154" s="87">
        <v>54245570</v>
      </c>
      <c r="K154" s="73">
        <f t="shared" si="31"/>
        <v>643574460</v>
      </c>
      <c r="L154" s="177">
        <f t="shared" si="30"/>
        <v>3698703.7931034481</v>
      </c>
      <c r="M154" s="184">
        <f t="shared" si="35"/>
        <v>8.3225713875735401E-3</v>
      </c>
    </row>
    <row r="155" spans="2:13" ht="29.25" customHeight="1">
      <c r="B155" s="392">
        <v>31</v>
      </c>
      <c r="C155" s="405" t="s">
        <v>41</v>
      </c>
      <c r="D155" s="398">
        <f>Q35</f>
        <v>27885</v>
      </c>
      <c r="E155" s="88" t="str">
        <f>'高額レセ疾病傾向(患者数順)'!$C$7</f>
        <v>1901</v>
      </c>
      <c r="F155" s="221" t="str">
        <f>'高額レセ疾病傾向(患者数順)'!$D$7</f>
        <v>骨折</v>
      </c>
      <c r="G155" s="221" t="s">
        <v>638</v>
      </c>
      <c r="H155" s="137">
        <v>411</v>
      </c>
      <c r="I155" s="138">
        <v>1117297570</v>
      </c>
      <c r="J155" s="139">
        <v>156646800</v>
      </c>
      <c r="K155" s="71">
        <f t="shared" si="31"/>
        <v>1273944370</v>
      </c>
      <c r="L155" s="175">
        <f t="shared" si="30"/>
        <v>3099621.3381995135</v>
      </c>
      <c r="M155" s="182">
        <f>IFERROR(H155/$Q$35,"-")</f>
        <v>1.4739107046799354E-2</v>
      </c>
    </row>
    <row r="156" spans="2:13" ht="29.25" customHeight="1">
      <c r="B156" s="393"/>
      <c r="C156" s="386"/>
      <c r="D156" s="403"/>
      <c r="E156" s="80" t="str">
        <f>'高額レセ疾病傾向(患者数順)'!$C$8</f>
        <v>0903</v>
      </c>
      <c r="F156" s="222" t="str">
        <f>'高額レセ疾病傾向(患者数順)'!$D$8</f>
        <v>その他の心疾患</v>
      </c>
      <c r="G156" s="222" t="s">
        <v>645</v>
      </c>
      <c r="H156" s="81">
        <v>317</v>
      </c>
      <c r="I156" s="82">
        <v>934142860</v>
      </c>
      <c r="J156" s="83">
        <v>232025580</v>
      </c>
      <c r="K156" s="72">
        <f t="shared" si="31"/>
        <v>1166168440</v>
      </c>
      <c r="L156" s="176">
        <f t="shared" si="30"/>
        <v>3678764.7949526813</v>
      </c>
      <c r="M156" s="183">
        <f t="shared" ref="M156:M159" si="36">IFERROR(H156/$Q$35,"-")</f>
        <v>1.1368119060426753E-2</v>
      </c>
    </row>
    <row r="157" spans="2:13" ht="29.25" customHeight="1">
      <c r="B157" s="393"/>
      <c r="C157" s="386"/>
      <c r="D157" s="403"/>
      <c r="E157" s="80" t="str">
        <f>'高額レセ疾病傾向(患者数順)'!$C$9</f>
        <v>0210</v>
      </c>
      <c r="F157" s="222" t="str">
        <f>'高額レセ疾病傾向(患者数順)'!$D$9</f>
        <v>その他の悪性新生物＜腫瘍＞</v>
      </c>
      <c r="G157" s="222" t="s">
        <v>655</v>
      </c>
      <c r="H157" s="81">
        <v>254</v>
      </c>
      <c r="I157" s="82">
        <v>494781230</v>
      </c>
      <c r="J157" s="83">
        <v>486176450</v>
      </c>
      <c r="K157" s="72">
        <f t="shared" si="31"/>
        <v>980957680</v>
      </c>
      <c r="L157" s="176">
        <f t="shared" si="30"/>
        <v>3862038.1102362205</v>
      </c>
      <c r="M157" s="183">
        <f t="shared" si="36"/>
        <v>9.108839878070648E-3</v>
      </c>
    </row>
    <row r="158" spans="2:13" ht="29.25" customHeight="1">
      <c r="B158" s="393"/>
      <c r="C158" s="386"/>
      <c r="D158" s="403"/>
      <c r="E158" s="80" t="str">
        <f>'高額レセ疾病傾向(患者数順)'!$C$10</f>
        <v>1011</v>
      </c>
      <c r="F158" s="222" t="str">
        <f>'高額レセ疾病傾向(患者数順)'!$D$10</f>
        <v>その他の呼吸器系の疾患</v>
      </c>
      <c r="G158" s="222" t="s">
        <v>707</v>
      </c>
      <c r="H158" s="81">
        <v>155</v>
      </c>
      <c r="I158" s="82">
        <v>364711800</v>
      </c>
      <c r="J158" s="83">
        <v>114477900</v>
      </c>
      <c r="K158" s="72">
        <f t="shared" si="31"/>
        <v>479189700</v>
      </c>
      <c r="L158" s="176">
        <f t="shared" si="30"/>
        <v>3091546.4516129033</v>
      </c>
      <c r="M158" s="183">
        <f t="shared" si="36"/>
        <v>5.558544020082482E-3</v>
      </c>
    </row>
    <row r="159" spans="2:13" ht="29.25" customHeight="1" thickBot="1">
      <c r="B159" s="394"/>
      <c r="C159" s="388"/>
      <c r="D159" s="410"/>
      <c r="E159" s="84" t="str">
        <f>'高額レセ疾病傾向(患者数順)'!$C$11</f>
        <v>0906</v>
      </c>
      <c r="F159" s="223" t="str">
        <f>'高額レセ疾病傾向(患者数順)'!$D$11</f>
        <v>脳梗塞</v>
      </c>
      <c r="G159" s="223" t="s">
        <v>647</v>
      </c>
      <c r="H159" s="85">
        <v>202</v>
      </c>
      <c r="I159" s="86">
        <v>744583900</v>
      </c>
      <c r="J159" s="87">
        <v>52656490</v>
      </c>
      <c r="K159" s="73">
        <f t="shared" si="31"/>
        <v>797240390</v>
      </c>
      <c r="L159" s="177">
        <f t="shared" si="30"/>
        <v>3946734.6039603963</v>
      </c>
      <c r="M159" s="183">
        <f t="shared" si="36"/>
        <v>7.2440380132687823E-3</v>
      </c>
    </row>
    <row r="160" spans="2:13" ht="29.25" customHeight="1">
      <c r="B160" s="392">
        <v>32</v>
      </c>
      <c r="C160" s="405" t="s">
        <v>42</v>
      </c>
      <c r="D160" s="398">
        <f>Q36</f>
        <v>23454</v>
      </c>
      <c r="E160" s="88" t="str">
        <f>'高額レセ疾病傾向(患者数順)'!$C$7</f>
        <v>1901</v>
      </c>
      <c r="F160" s="221" t="str">
        <f>'高額レセ疾病傾向(患者数順)'!$D$7</f>
        <v>骨折</v>
      </c>
      <c r="G160" s="221" t="s">
        <v>638</v>
      </c>
      <c r="H160" s="137">
        <v>427</v>
      </c>
      <c r="I160" s="138">
        <v>1168738000</v>
      </c>
      <c r="J160" s="139">
        <v>149845860</v>
      </c>
      <c r="K160" s="71">
        <f t="shared" si="31"/>
        <v>1318583860</v>
      </c>
      <c r="L160" s="175">
        <f t="shared" si="30"/>
        <v>3088018.407494145</v>
      </c>
      <c r="M160" s="182">
        <f>IFERROR(H160/$Q$36,"-")</f>
        <v>1.8205849748443761E-2</v>
      </c>
    </row>
    <row r="161" spans="2:13" ht="29.25" customHeight="1">
      <c r="B161" s="393"/>
      <c r="C161" s="386"/>
      <c r="D161" s="403"/>
      <c r="E161" s="80" t="str">
        <f>'高額レセ疾病傾向(患者数順)'!$C$8</f>
        <v>0903</v>
      </c>
      <c r="F161" s="222" t="str">
        <f>'高額レセ疾病傾向(患者数順)'!$D$8</f>
        <v>その他の心疾患</v>
      </c>
      <c r="G161" s="222" t="s">
        <v>708</v>
      </c>
      <c r="H161" s="81">
        <v>278</v>
      </c>
      <c r="I161" s="82">
        <v>826639680</v>
      </c>
      <c r="J161" s="83">
        <v>160782660</v>
      </c>
      <c r="K161" s="72">
        <f t="shared" si="31"/>
        <v>987422340</v>
      </c>
      <c r="L161" s="176">
        <f t="shared" si="30"/>
        <v>3551878.9208633094</v>
      </c>
      <c r="M161" s="183">
        <f t="shared" ref="M161:M164" si="37">IFERROR(H161/$Q$36,"-")</f>
        <v>1.1852988829197579E-2</v>
      </c>
    </row>
    <row r="162" spans="2:13" ht="29.25" customHeight="1">
      <c r="B162" s="393"/>
      <c r="C162" s="386"/>
      <c r="D162" s="403"/>
      <c r="E162" s="80" t="str">
        <f>'高額レセ疾病傾向(患者数順)'!$C$9</f>
        <v>0210</v>
      </c>
      <c r="F162" s="222" t="str">
        <f>'高額レセ疾病傾向(患者数順)'!$D$9</f>
        <v>その他の悪性新生物＜腫瘍＞</v>
      </c>
      <c r="G162" s="222" t="s">
        <v>709</v>
      </c>
      <c r="H162" s="81">
        <v>208</v>
      </c>
      <c r="I162" s="82">
        <v>460493760</v>
      </c>
      <c r="J162" s="83">
        <v>279700360</v>
      </c>
      <c r="K162" s="72">
        <f t="shared" si="31"/>
        <v>740194120</v>
      </c>
      <c r="L162" s="176">
        <f t="shared" si="30"/>
        <v>3558625.576923077</v>
      </c>
      <c r="M162" s="183">
        <f t="shared" si="37"/>
        <v>8.8684232966658137E-3</v>
      </c>
    </row>
    <row r="163" spans="2:13" ht="29.25" customHeight="1">
      <c r="B163" s="393"/>
      <c r="C163" s="386"/>
      <c r="D163" s="403"/>
      <c r="E163" s="80" t="str">
        <f>'高額レセ疾病傾向(患者数順)'!$C$10</f>
        <v>1011</v>
      </c>
      <c r="F163" s="222" t="str">
        <f>'高額レセ疾病傾向(患者数順)'!$D$10</f>
        <v>その他の呼吸器系の疾患</v>
      </c>
      <c r="G163" s="222" t="s">
        <v>650</v>
      </c>
      <c r="H163" s="81">
        <v>180</v>
      </c>
      <c r="I163" s="82">
        <v>457546780</v>
      </c>
      <c r="J163" s="83">
        <v>83977800</v>
      </c>
      <c r="K163" s="72">
        <f t="shared" si="31"/>
        <v>541524580</v>
      </c>
      <c r="L163" s="176">
        <f t="shared" si="30"/>
        <v>3008469.888888889</v>
      </c>
      <c r="M163" s="183">
        <f t="shared" si="37"/>
        <v>7.6745970836531079E-3</v>
      </c>
    </row>
    <row r="164" spans="2:13" ht="29.25" customHeight="1" thickBot="1">
      <c r="B164" s="394"/>
      <c r="C164" s="388"/>
      <c r="D164" s="410"/>
      <c r="E164" s="84" t="str">
        <f>'高額レセ疾病傾向(患者数順)'!$C$11</f>
        <v>0906</v>
      </c>
      <c r="F164" s="223" t="str">
        <f>'高額レセ疾病傾向(患者数順)'!$D$11</f>
        <v>脳梗塞</v>
      </c>
      <c r="G164" s="223" t="s">
        <v>710</v>
      </c>
      <c r="H164" s="85">
        <v>182</v>
      </c>
      <c r="I164" s="86">
        <v>685108680</v>
      </c>
      <c r="J164" s="87">
        <v>45217150</v>
      </c>
      <c r="K164" s="73">
        <f t="shared" si="31"/>
        <v>730325830</v>
      </c>
      <c r="L164" s="177">
        <f t="shared" si="30"/>
        <v>4012779.2857142859</v>
      </c>
      <c r="M164" s="184">
        <f t="shared" si="37"/>
        <v>7.7598703845825874E-3</v>
      </c>
    </row>
    <row r="165" spans="2:13" ht="29.25" customHeight="1">
      <c r="B165" s="392">
        <v>33</v>
      </c>
      <c r="C165" s="405" t="s">
        <v>43</v>
      </c>
      <c r="D165" s="398">
        <f>Q37</f>
        <v>6680</v>
      </c>
      <c r="E165" s="88" t="str">
        <f>'高額レセ疾病傾向(患者数順)'!$C$7</f>
        <v>1901</v>
      </c>
      <c r="F165" s="221" t="str">
        <f>'高額レセ疾病傾向(患者数順)'!$D$7</f>
        <v>骨折</v>
      </c>
      <c r="G165" s="221" t="s">
        <v>638</v>
      </c>
      <c r="H165" s="137">
        <v>114</v>
      </c>
      <c r="I165" s="138">
        <v>337422200</v>
      </c>
      <c r="J165" s="139">
        <v>52076830</v>
      </c>
      <c r="K165" s="71">
        <f t="shared" si="31"/>
        <v>389499030</v>
      </c>
      <c r="L165" s="175">
        <f t="shared" si="30"/>
        <v>3416658.1578947366</v>
      </c>
      <c r="M165" s="182">
        <f>IFERROR(H165/$Q$37,"-")</f>
        <v>1.7065868263473054E-2</v>
      </c>
    </row>
    <row r="166" spans="2:13" ht="29.25" customHeight="1">
      <c r="B166" s="393"/>
      <c r="C166" s="386"/>
      <c r="D166" s="403"/>
      <c r="E166" s="80" t="str">
        <f>'高額レセ疾病傾向(患者数順)'!$C$8</f>
        <v>0903</v>
      </c>
      <c r="F166" s="222" t="str">
        <f>'高額レセ疾病傾向(患者数順)'!$D$8</f>
        <v>その他の心疾患</v>
      </c>
      <c r="G166" s="222" t="s">
        <v>711</v>
      </c>
      <c r="H166" s="81">
        <v>81</v>
      </c>
      <c r="I166" s="82">
        <v>235551190</v>
      </c>
      <c r="J166" s="83">
        <v>41005150</v>
      </c>
      <c r="K166" s="72">
        <f t="shared" si="31"/>
        <v>276556340</v>
      </c>
      <c r="L166" s="176">
        <f t="shared" si="30"/>
        <v>3414275.8024691357</v>
      </c>
      <c r="M166" s="183">
        <f t="shared" ref="M166:M169" si="38">IFERROR(H166/$Q$37,"-")</f>
        <v>1.2125748502994011E-2</v>
      </c>
    </row>
    <row r="167" spans="2:13" ht="29.25" customHeight="1">
      <c r="B167" s="393"/>
      <c r="C167" s="386"/>
      <c r="D167" s="403"/>
      <c r="E167" s="80" t="str">
        <f>'高額レセ疾病傾向(患者数順)'!$C$9</f>
        <v>0210</v>
      </c>
      <c r="F167" s="222" t="str">
        <f>'高額レセ疾病傾向(患者数順)'!$D$9</f>
        <v>その他の悪性新生物＜腫瘍＞</v>
      </c>
      <c r="G167" s="222" t="s">
        <v>663</v>
      </c>
      <c r="H167" s="81">
        <v>65</v>
      </c>
      <c r="I167" s="82">
        <v>126712840</v>
      </c>
      <c r="J167" s="83">
        <v>130397310</v>
      </c>
      <c r="K167" s="72">
        <f t="shared" si="31"/>
        <v>257110150</v>
      </c>
      <c r="L167" s="176">
        <f t="shared" si="30"/>
        <v>3955540.769230769</v>
      </c>
      <c r="M167" s="183">
        <f t="shared" si="38"/>
        <v>9.730538922155689E-3</v>
      </c>
    </row>
    <row r="168" spans="2:13" ht="29.25" customHeight="1">
      <c r="B168" s="393"/>
      <c r="C168" s="386"/>
      <c r="D168" s="403"/>
      <c r="E168" s="80" t="str">
        <f>'高額レセ疾病傾向(患者数順)'!$C$10</f>
        <v>1011</v>
      </c>
      <c r="F168" s="222" t="str">
        <f>'高額レセ疾病傾向(患者数順)'!$D$10</f>
        <v>その他の呼吸器系の疾患</v>
      </c>
      <c r="G168" s="222" t="s">
        <v>664</v>
      </c>
      <c r="H168" s="81">
        <v>44</v>
      </c>
      <c r="I168" s="82">
        <v>92626210</v>
      </c>
      <c r="J168" s="83">
        <v>24515380</v>
      </c>
      <c r="K168" s="72">
        <f t="shared" si="31"/>
        <v>117141590</v>
      </c>
      <c r="L168" s="176">
        <f t="shared" si="30"/>
        <v>2662308.8636363638</v>
      </c>
      <c r="M168" s="183">
        <f t="shared" si="38"/>
        <v>6.5868263473053889E-3</v>
      </c>
    </row>
    <row r="169" spans="2:13" ht="29.25" customHeight="1" thickBot="1">
      <c r="B169" s="394"/>
      <c r="C169" s="388"/>
      <c r="D169" s="410"/>
      <c r="E169" s="84" t="str">
        <f>'高額レセ疾病傾向(患者数順)'!$C$11</f>
        <v>0906</v>
      </c>
      <c r="F169" s="223" t="str">
        <f>'高額レセ疾病傾向(患者数順)'!$D$11</f>
        <v>脳梗塞</v>
      </c>
      <c r="G169" s="223" t="s">
        <v>712</v>
      </c>
      <c r="H169" s="85">
        <v>49</v>
      </c>
      <c r="I169" s="86">
        <v>154110380</v>
      </c>
      <c r="J169" s="87">
        <v>15590870</v>
      </c>
      <c r="K169" s="73">
        <f t="shared" si="31"/>
        <v>169701250</v>
      </c>
      <c r="L169" s="177">
        <f t="shared" si="30"/>
        <v>3463290.8163265307</v>
      </c>
      <c r="M169" s="184">
        <f t="shared" si="38"/>
        <v>7.3353293413173657E-3</v>
      </c>
    </row>
    <row r="170" spans="2:13" ht="29.25" customHeight="1">
      <c r="B170" s="392">
        <v>34</v>
      </c>
      <c r="C170" s="405" t="s">
        <v>45</v>
      </c>
      <c r="D170" s="398">
        <f>Q38</f>
        <v>29757</v>
      </c>
      <c r="E170" s="88" t="str">
        <f>'高額レセ疾病傾向(患者数順)'!$C$7</f>
        <v>1901</v>
      </c>
      <c r="F170" s="221" t="str">
        <f>'高額レセ疾病傾向(患者数順)'!$D$7</f>
        <v>骨折</v>
      </c>
      <c r="G170" s="221" t="s">
        <v>638</v>
      </c>
      <c r="H170" s="137">
        <v>568</v>
      </c>
      <c r="I170" s="138">
        <v>1733519840</v>
      </c>
      <c r="J170" s="139">
        <v>202525560</v>
      </c>
      <c r="K170" s="71">
        <f t="shared" si="31"/>
        <v>1936045400</v>
      </c>
      <c r="L170" s="175">
        <f t="shared" si="30"/>
        <v>3408530.6338028167</v>
      </c>
      <c r="M170" s="182">
        <f>IFERROR(H170/$Q$38,"-")</f>
        <v>1.9087945693450282E-2</v>
      </c>
    </row>
    <row r="171" spans="2:13" ht="29.25" customHeight="1">
      <c r="B171" s="393"/>
      <c r="C171" s="386"/>
      <c r="D171" s="403"/>
      <c r="E171" s="80" t="str">
        <f>'高額レセ疾病傾向(患者数順)'!$C$8</f>
        <v>0903</v>
      </c>
      <c r="F171" s="222" t="str">
        <f>'高額レセ疾病傾向(患者数順)'!$D$8</f>
        <v>その他の心疾患</v>
      </c>
      <c r="G171" s="222" t="s">
        <v>639</v>
      </c>
      <c r="H171" s="81">
        <v>375</v>
      </c>
      <c r="I171" s="82">
        <v>1137431470</v>
      </c>
      <c r="J171" s="83">
        <v>209583070</v>
      </c>
      <c r="K171" s="72">
        <f t="shared" si="31"/>
        <v>1347014540</v>
      </c>
      <c r="L171" s="176">
        <f t="shared" si="30"/>
        <v>3592038.7733333334</v>
      </c>
      <c r="M171" s="183">
        <f t="shared" ref="M171:M174" si="39">IFERROR(H171/$Q$38,"-")</f>
        <v>1.2602076822260309E-2</v>
      </c>
    </row>
    <row r="172" spans="2:13" ht="29.25" customHeight="1">
      <c r="B172" s="393"/>
      <c r="C172" s="386"/>
      <c r="D172" s="403"/>
      <c r="E172" s="80" t="str">
        <f>'高額レセ疾病傾向(患者数順)'!$C$9</f>
        <v>0210</v>
      </c>
      <c r="F172" s="222" t="str">
        <f>'高額レセ疾病傾向(患者数順)'!$D$9</f>
        <v>その他の悪性新生物＜腫瘍＞</v>
      </c>
      <c r="G172" s="222" t="s">
        <v>653</v>
      </c>
      <c r="H172" s="81">
        <v>224</v>
      </c>
      <c r="I172" s="82">
        <v>481005440</v>
      </c>
      <c r="J172" s="83">
        <v>418351340</v>
      </c>
      <c r="K172" s="72">
        <f t="shared" si="31"/>
        <v>899356780</v>
      </c>
      <c r="L172" s="176">
        <f t="shared" si="30"/>
        <v>4014985.625</v>
      </c>
      <c r="M172" s="183">
        <f t="shared" si="39"/>
        <v>7.5276405551634911E-3</v>
      </c>
    </row>
    <row r="173" spans="2:13" ht="29.25" customHeight="1">
      <c r="B173" s="393"/>
      <c r="C173" s="386"/>
      <c r="D173" s="403"/>
      <c r="E173" s="80" t="str">
        <f>'高額レセ疾病傾向(患者数順)'!$C$10</f>
        <v>1011</v>
      </c>
      <c r="F173" s="222" t="str">
        <f>'高額レセ疾病傾向(患者数順)'!$D$10</f>
        <v>その他の呼吸器系の疾患</v>
      </c>
      <c r="G173" s="222" t="s">
        <v>641</v>
      </c>
      <c r="H173" s="81">
        <v>218</v>
      </c>
      <c r="I173" s="82">
        <v>562629820</v>
      </c>
      <c r="J173" s="83">
        <v>140512490</v>
      </c>
      <c r="K173" s="72">
        <f t="shared" si="31"/>
        <v>703142310</v>
      </c>
      <c r="L173" s="176">
        <f t="shared" si="30"/>
        <v>3225423.4403669727</v>
      </c>
      <c r="M173" s="183">
        <f t="shared" si="39"/>
        <v>7.326007326007326E-3</v>
      </c>
    </row>
    <row r="174" spans="2:13" ht="29.25" customHeight="1" thickBot="1">
      <c r="B174" s="394"/>
      <c r="C174" s="388"/>
      <c r="D174" s="410"/>
      <c r="E174" s="84" t="str">
        <f>'高額レセ疾病傾向(患者数順)'!$C$11</f>
        <v>0906</v>
      </c>
      <c r="F174" s="223" t="str">
        <f>'高額レセ疾病傾向(患者数順)'!$D$11</f>
        <v>脳梗塞</v>
      </c>
      <c r="G174" s="223" t="s">
        <v>710</v>
      </c>
      <c r="H174" s="85">
        <v>285</v>
      </c>
      <c r="I174" s="86">
        <v>1257905010</v>
      </c>
      <c r="J174" s="87">
        <v>68731900</v>
      </c>
      <c r="K174" s="73">
        <f t="shared" si="31"/>
        <v>1326636910</v>
      </c>
      <c r="L174" s="177">
        <f t="shared" si="30"/>
        <v>4654866.3508771928</v>
      </c>
      <c r="M174" s="183">
        <f t="shared" si="39"/>
        <v>9.5775783849178352E-3</v>
      </c>
    </row>
    <row r="175" spans="2:13" ht="29.25" customHeight="1">
      <c r="B175" s="392">
        <v>35</v>
      </c>
      <c r="C175" s="405" t="s">
        <v>2</v>
      </c>
      <c r="D175" s="398">
        <f>Q39</f>
        <v>60596</v>
      </c>
      <c r="E175" s="88" t="str">
        <f>'高額レセ疾病傾向(患者数順)'!$C$7</f>
        <v>1901</v>
      </c>
      <c r="F175" s="221" t="str">
        <f>'高額レセ疾病傾向(患者数順)'!$D$7</f>
        <v>骨折</v>
      </c>
      <c r="G175" s="221" t="s">
        <v>638</v>
      </c>
      <c r="H175" s="137">
        <v>900</v>
      </c>
      <c r="I175" s="138">
        <v>2507456310</v>
      </c>
      <c r="J175" s="139">
        <v>354308120</v>
      </c>
      <c r="K175" s="71">
        <f t="shared" si="31"/>
        <v>2861764430</v>
      </c>
      <c r="L175" s="175">
        <f t="shared" si="30"/>
        <v>3179738.2555555557</v>
      </c>
      <c r="M175" s="182">
        <f>IFERROR(H175/$Q$39,"-")</f>
        <v>1.485246550927454E-2</v>
      </c>
    </row>
    <row r="176" spans="2:13" ht="29.25" customHeight="1">
      <c r="B176" s="393"/>
      <c r="C176" s="386"/>
      <c r="D176" s="403"/>
      <c r="E176" s="80" t="str">
        <f>'高額レセ疾病傾向(患者数順)'!$C$8</f>
        <v>0903</v>
      </c>
      <c r="F176" s="222" t="str">
        <f>'高額レセ疾病傾向(患者数順)'!$D$8</f>
        <v>その他の心疾患</v>
      </c>
      <c r="G176" s="222" t="s">
        <v>645</v>
      </c>
      <c r="H176" s="81">
        <v>711</v>
      </c>
      <c r="I176" s="82">
        <v>1955506020</v>
      </c>
      <c r="J176" s="83">
        <v>450603870</v>
      </c>
      <c r="K176" s="72">
        <f t="shared" si="31"/>
        <v>2406109890</v>
      </c>
      <c r="L176" s="176">
        <f t="shared" si="30"/>
        <v>3384120.8016877635</v>
      </c>
      <c r="M176" s="183">
        <f t="shared" ref="M176:M179" si="40">IFERROR(H176/$Q$39,"-")</f>
        <v>1.1733447752326886E-2</v>
      </c>
    </row>
    <row r="177" spans="2:13" ht="29.25" customHeight="1">
      <c r="B177" s="393"/>
      <c r="C177" s="386"/>
      <c r="D177" s="403"/>
      <c r="E177" s="80" t="str">
        <f>'高額レセ疾病傾向(患者数順)'!$C$9</f>
        <v>0210</v>
      </c>
      <c r="F177" s="222" t="str">
        <f>'高額レセ疾病傾向(患者数順)'!$D$9</f>
        <v>その他の悪性新生物＜腫瘍＞</v>
      </c>
      <c r="G177" s="222" t="s">
        <v>640</v>
      </c>
      <c r="H177" s="81">
        <v>537</v>
      </c>
      <c r="I177" s="82">
        <v>1106339510</v>
      </c>
      <c r="J177" s="83">
        <v>952831480</v>
      </c>
      <c r="K177" s="72">
        <f t="shared" si="31"/>
        <v>2059170990</v>
      </c>
      <c r="L177" s="176">
        <f t="shared" si="30"/>
        <v>3834582.8491620109</v>
      </c>
      <c r="M177" s="183">
        <f t="shared" si="40"/>
        <v>8.8619710872004757E-3</v>
      </c>
    </row>
    <row r="178" spans="2:13" ht="29.25" customHeight="1">
      <c r="B178" s="393"/>
      <c r="C178" s="386"/>
      <c r="D178" s="403"/>
      <c r="E178" s="80" t="str">
        <f>'高額レセ疾病傾向(患者数順)'!$C$10</f>
        <v>1011</v>
      </c>
      <c r="F178" s="222" t="str">
        <f>'高額レセ疾病傾向(患者数順)'!$D$10</f>
        <v>その他の呼吸器系の疾患</v>
      </c>
      <c r="G178" s="222" t="s">
        <v>707</v>
      </c>
      <c r="H178" s="81">
        <v>461</v>
      </c>
      <c r="I178" s="82">
        <v>1097723620</v>
      </c>
      <c r="J178" s="83">
        <v>205870280</v>
      </c>
      <c r="K178" s="72">
        <f t="shared" si="31"/>
        <v>1303593900</v>
      </c>
      <c r="L178" s="176">
        <f t="shared" si="30"/>
        <v>2827752.4945770064</v>
      </c>
      <c r="M178" s="183">
        <f t="shared" si="40"/>
        <v>7.6077628886395141E-3</v>
      </c>
    </row>
    <row r="179" spans="2:13" ht="29.25" customHeight="1" thickBot="1">
      <c r="B179" s="394"/>
      <c r="C179" s="388"/>
      <c r="D179" s="410"/>
      <c r="E179" s="84" t="str">
        <f>'高額レセ疾病傾向(患者数順)'!$C$11</f>
        <v>0906</v>
      </c>
      <c r="F179" s="223" t="str">
        <f>'高額レセ疾病傾向(患者数順)'!$D$11</f>
        <v>脳梗塞</v>
      </c>
      <c r="G179" s="223" t="s">
        <v>642</v>
      </c>
      <c r="H179" s="85">
        <v>463</v>
      </c>
      <c r="I179" s="86">
        <v>1662584590</v>
      </c>
      <c r="J179" s="87">
        <v>147478710</v>
      </c>
      <c r="K179" s="73">
        <f t="shared" si="31"/>
        <v>1810063300</v>
      </c>
      <c r="L179" s="177">
        <f t="shared" si="30"/>
        <v>3909423.9740820737</v>
      </c>
      <c r="M179" s="184">
        <f t="shared" si="40"/>
        <v>7.640768367549013E-3</v>
      </c>
    </row>
    <row r="180" spans="2:13" ht="29.25" customHeight="1">
      <c r="B180" s="392">
        <v>36</v>
      </c>
      <c r="C180" s="405" t="s">
        <v>3</v>
      </c>
      <c r="D180" s="398">
        <f>Q40</f>
        <v>16741</v>
      </c>
      <c r="E180" s="88" t="str">
        <f>'高額レセ疾病傾向(患者数順)'!$C$7</f>
        <v>1901</v>
      </c>
      <c r="F180" s="221" t="str">
        <f>'高額レセ疾病傾向(患者数順)'!$D$7</f>
        <v>骨折</v>
      </c>
      <c r="G180" s="221" t="s">
        <v>638</v>
      </c>
      <c r="H180" s="137">
        <v>245</v>
      </c>
      <c r="I180" s="138">
        <v>697118730</v>
      </c>
      <c r="J180" s="139">
        <v>89427950</v>
      </c>
      <c r="K180" s="71">
        <f t="shared" si="31"/>
        <v>786546680</v>
      </c>
      <c r="L180" s="175">
        <f t="shared" si="30"/>
        <v>3210394.612244898</v>
      </c>
      <c r="M180" s="182">
        <f>IFERROR(H180/$Q$40,"-")</f>
        <v>1.4634729108177529E-2</v>
      </c>
    </row>
    <row r="181" spans="2:13" ht="29.25" customHeight="1">
      <c r="B181" s="393"/>
      <c r="C181" s="386"/>
      <c r="D181" s="403"/>
      <c r="E181" s="80" t="str">
        <f>'高額レセ疾病傾向(患者数順)'!$C$8</f>
        <v>0903</v>
      </c>
      <c r="F181" s="222" t="str">
        <f>'高額レセ疾病傾向(患者数順)'!$D$8</f>
        <v>その他の心疾患</v>
      </c>
      <c r="G181" s="222" t="s">
        <v>645</v>
      </c>
      <c r="H181" s="81">
        <v>194</v>
      </c>
      <c r="I181" s="82">
        <v>497158640</v>
      </c>
      <c r="J181" s="83">
        <v>118718250</v>
      </c>
      <c r="K181" s="72">
        <f t="shared" si="31"/>
        <v>615876890</v>
      </c>
      <c r="L181" s="176">
        <f t="shared" si="30"/>
        <v>3174623.1443298971</v>
      </c>
      <c r="M181" s="183">
        <f t="shared" ref="M181:M184" si="41">IFERROR(H181/$Q$40,"-")</f>
        <v>1.1588316110148737E-2</v>
      </c>
    </row>
    <row r="182" spans="2:13" ht="29.25" customHeight="1">
      <c r="B182" s="393"/>
      <c r="C182" s="386"/>
      <c r="D182" s="403"/>
      <c r="E182" s="80" t="str">
        <f>'高額レセ疾病傾向(患者数順)'!$C$9</f>
        <v>0210</v>
      </c>
      <c r="F182" s="222" t="str">
        <f>'高額レセ疾病傾向(患者数順)'!$D$9</f>
        <v>その他の悪性新生物＜腫瘍＞</v>
      </c>
      <c r="G182" s="222" t="s">
        <v>655</v>
      </c>
      <c r="H182" s="81">
        <v>168</v>
      </c>
      <c r="I182" s="82">
        <v>319576640</v>
      </c>
      <c r="J182" s="83">
        <v>278767420</v>
      </c>
      <c r="K182" s="72">
        <f t="shared" si="31"/>
        <v>598344060</v>
      </c>
      <c r="L182" s="176">
        <f t="shared" si="30"/>
        <v>3561571.7857142859</v>
      </c>
      <c r="M182" s="183">
        <f t="shared" si="41"/>
        <v>1.003524281703602E-2</v>
      </c>
    </row>
    <row r="183" spans="2:13" ht="29.25" customHeight="1">
      <c r="B183" s="393"/>
      <c r="C183" s="386"/>
      <c r="D183" s="403"/>
      <c r="E183" s="80" t="str">
        <f>'高額レセ疾病傾向(患者数順)'!$C$10</f>
        <v>1011</v>
      </c>
      <c r="F183" s="222" t="str">
        <f>'高額レセ疾病傾向(患者数順)'!$D$10</f>
        <v>その他の呼吸器系の疾患</v>
      </c>
      <c r="G183" s="222" t="s">
        <v>713</v>
      </c>
      <c r="H183" s="81">
        <v>159</v>
      </c>
      <c r="I183" s="82">
        <v>413851660</v>
      </c>
      <c r="J183" s="83">
        <v>69155290</v>
      </c>
      <c r="K183" s="72">
        <f t="shared" si="31"/>
        <v>483006950</v>
      </c>
      <c r="L183" s="176">
        <f t="shared" si="30"/>
        <v>3037779.5597484275</v>
      </c>
      <c r="M183" s="183">
        <f t="shared" si="41"/>
        <v>9.4976405232662323E-3</v>
      </c>
    </row>
    <row r="184" spans="2:13" ht="29.25" customHeight="1" thickBot="1">
      <c r="B184" s="394"/>
      <c r="C184" s="388"/>
      <c r="D184" s="410"/>
      <c r="E184" s="84" t="str">
        <f>'高額レセ疾病傾向(患者数順)'!$C$11</f>
        <v>0906</v>
      </c>
      <c r="F184" s="223" t="str">
        <f>'高額レセ疾病傾向(患者数順)'!$D$11</f>
        <v>脳梗塞</v>
      </c>
      <c r="G184" s="223" t="s">
        <v>704</v>
      </c>
      <c r="H184" s="85">
        <v>128</v>
      </c>
      <c r="I184" s="86">
        <v>509735580</v>
      </c>
      <c r="J184" s="87">
        <v>37238510</v>
      </c>
      <c r="K184" s="73">
        <f t="shared" si="31"/>
        <v>546974090</v>
      </c>
      <c r="L184" s="177">
        <f t="shared" si="30"/>
        <v>4273235.078125</v>
      </c>
      <c r="M184" s="184">
        <f t="shared" si="41"/>
        <v>7.6458992891703008E-3</v>
      </c>
    </row>
    <row r="185" spans="2:13" ht="29.25" customHeight="1">
      <c r="B185" s="392">
        <v>37</v>
      </c>
      <c r="C185" s="405" t="s">
        <v>4</v>
      </c>
      <c r="D185" s="398">
        <f>Q41</f>
        <v>51067</v>
      </c>
      <c r="E185" s="88" t="str">
        <f>'高額レセ疾病傾向(患者数順)'!$C$7</f>
        <v>1901</v>
      </c>
      <c r="F185" s="221" t="str">
        <f>'高額レセ疾病傾向(患者数順)'!$D$7</f>
        <v>骨折</v>
      </c>
      <c r="G185" s="221" t="s">
        <v>638</v>
      </c>
      <c r="H185" s="137">
        <v>808</v>
      </c>
      <c r="I185" s="138">
        <v>2286668070</v>
      </c>
      <c r="J185" s="139">
        <v>337096170</v>
      </c>
      <c r="K185" s="71">
        <f t="shared" si="31"/>
        <v>2623764240</v>
      </c>
      <c r="L185" s="175">
        <f t="shared" si="30"/>
        <v>3247232.9702970297</v>
      </c>
      <c r="M185" s="182">
        <f>IFERROR(H185/$Q$41,"-")</f>
        <v>1.5822351029040279E-2</v>
      </c>
    </row>
    <row r="186" spans="2:13" ht="29.25" customHeight="1">
      <c r="B186" s="393"/>
      <c r="C186" s="386"/>
      <c r="D186" s="403"/>
      <c r="E186" s="80" t="str">
        <f>'高額レセ疾病傾向(患者数順)'!$C$8</f>
        <v>0903</v>
      </c>
      <c r="F186" s="222" t="str">
        <f>'高額レセ疾病傾向(患者数順)'!$D$8</f>
        <v>その他の心疾患</v>
      </c>
      <c r="G186" s="222" t="s">
        <v>645</v>
      </c>
      <c r="H186" s="81">
        <v>581</v>
      </c>
      <c r="I186" s="82">
        <v>1619768970</v>
      </c>
      <c r="J186" s="83">
        <v>359162510</v>
      </c>
      <c r="K186" s="72">
        <f t="shared" si="31"/>
        <v>1978931480</v>
      </c>
      <c r="L186" s="176">
        <f t="shared" si="30"/>
        <v>3406078.2788296039</v>
      </c>
      <c r="M186" s="183">
        <f t="shared" ref="M186:M189" si="42">IFERROR(H186/$Q$41,"-")</f>
        <v>1.137721033152525E-2</v>
      </c>
    </row>
    <row r="187" spans="2:13" ht="29.25" customHeight="1">
      <c r="B187" s="393"/>
      <c r="C187" s="386"/>
      <c r="D187" s="403"/>
      <c r="E187" s="80" t="str">
        <f>'高額レセ疾病傾向(患者数順)'!$C$9</f>
        <v>0210</v>
      </c>
      <c r="F187" s="222" t="str">
        <f>'高額レセ疾病傾向(患者数順)'!$D$9</f>
        <v>その他の悪性新生物＜腫瘍＞</v>
      </c>
      <c r="G187" s="222" t="s">
        <v>653</v>
      </c>
      <c r="H187" s="81">
        <v>467</v>
      </c>
      <c r="I187" s="82">
        <v>1006126660</v>
      </c>
      <c r="J187" s="83">
        <v>711764680</v>
      </c>
      <c r="K187" s="72">
        <f t="shared" si="31"/>
        <v>1717891340</v>
      </c>
      <c r="L187" s="176">
        <f t="shared" si="30"/>
        <v>3678568.1798715205</v>
      </c>
      <c r="M187" s="183">
        <f t="shared" si="42"/>
        <v>9.1448489239626379E-3</v>
      </c>
    </row>
    <row r="188" spans="2:13" ht="29.25" customHeight="1">
      <c r="B188" s="393"/>
      <c r="C188" s="386"/>
      <c r="D188" s="403"/>
      <c r="E188" s="80" t="str">
        <f>'高額レセ疾病傾向(患者数順)'!$C$10</f>
        <v>1011</v>
      </c>
      <c r="F188" s="222" t="str">
        <f>'高額レセ疾病傾向(患者数順)'!$D$10</f>
        <v>その他の呼吸器系の疾患</v>
      </c>
      <c r="G188" s="222" t="s">
        <v>641</v>
      </c>
      <c r="H188" s="81">
        <v>452</v>
      </c>
      <c r="I188" s="82">
        <v>1059704170</v>
      </c>
      <c r="J188" s="83">
        <v>220005350</v>
      </c>
      <c r="K188" s="72">
        <f t="shared" si="31"/>
        <v>1279709520</v>
      </c>
      <c r="L188" s="176">
        <f t="shared" si="30"/>
        <v>2831215.7522123894</v>
      </c>
      <c r="M188" s="183">
        <f t="shared" si="42"/>
        <v>8.8511171598096624E-3</v>
      </c>
    </row>
    <row r="189" spans="2:13" ht="29.25" customHeight="1" thickBot="1">
      <c r="B189" s="394"/>
      <c r="C189" s="388"/>
      <c r="D189" s="410"/>
      <c r="E189" s="84" t="str">
        <f>'高額レセ疾病傾向(患者数順)'!$C$11</f>
        <v>0906</v>
      </c>
      <c r="F189" s="223" t="str">
        <f>'高額レセ疾病傾向(患者数順)'!$D$11</f>
        <v>脳梗塞</v>
      </c>
      <c r="G189" s="223" t="s">
        <v>688</v>
      </c>
      <c r="H189" s="85">
        <v>410</v>
      </c>
      <c r="I189" s="86">
        <v>1401682170</v>
      </c>
      <c r="J189" s="87">
        <v>139245610</v>
      </c>
      <c r="K189" s="73">
        <f t="shared" si="31"/>
        <v>1540927780</v>
      </c>
      <c r="L189" s="177">
        <f t="shared" si="30"/>
        <v>3758360.4390243902</v>
      </c>
      <c r="M189" s="183">
        <f t="shared" si="42"/>
        <v>8.0286682201813307E-3</v>
      </c>
    </row>
    <row r="190" spans="2:13" ht="29.25" customHeight="1">
      <c r="B190" s="392">
        <v>38</v>
      </c>
      <c r="C190" s="405" t="s">
        <v>46</v>
      </c>
      <c r="D190" s="398">
        <f>Q42</f>
        <v>10794</v>
      </c>
      <c r="E190" s="88" t="str">
        <f>'高額レセ疾病傾向(患者数順)'!$C$7</f>
        <v>1901</v>
      </c>
      <c r="F190" s="221" t="str">
        <f>'高額レセ疾病傾向(患者数順)'!$D$7</f>
        <v>骨折</v>
      </c>
      <c r="G190" s="221" t="s">
        <v>659</v>
      </c>
      <c r="H190" s="137">
        <v>221</v>
      </c>
      <c r="I190" s="138">
        <v>512403800</v>
      </c>
      <c r="J190" s="139">
        <v>81642100</v>
      </c>
      <c r="K190" s="71">
        <f t="shared" si="31"/>
        <v>594045900</v>
      </c>
      <c r="L190" s="175">
        <f t="shared" si="30"/>
        <v>2687990.4977375567</v>
      </c>
      <c r="M190" s="182">
        <f>IFERROR(H190/$Q$42,"-")</f>
        <v>2.0474337594960163E-2</v>
      </c>
    </row>
    <row r="191" spans="2:13" ht="29.25" customHeight="1">
      <c r="B191" s="393"/>
      <c r="C191" s="386"/>
      <c r="D191" s="403"/>
      <c r="E191" s="80" t="str">
        <f>'高額レセ疾病傾向(患者数順)'!$C$8</f>
        <v>0903</v>
      </c>
      <c r="F191" s="222" t="str">
        <f>'高額レセ疾病傾向(患者数順)'!$D$8</f>
        <v>その他の心疾患</v>
      </c>
      <c r="G191" s="222" t="s">
        <v>714</v>
      </c>
      <c r="H191" s="81">
        <v>121</v>
      </c>
      <c r="I191" s="82">
        <v>321561210</v>
      </c>
      <c r="J191" s="83">
        <v>82506260</v>
      </c>
      <c r="K191" s="72">
        <f t="shared" si="31"/>
        <v>404067470</v>
      </c>
      <c r="L191" s="176">
        <f t="shared" si="30"/>
        <v>3339400.5785123967</v>
      </c>
      <c r="M191" s="183">
        <f t="shared" ref="M191:M194" si="43">IFERROR(H191/$Q$42,"-")</f>
        <v>1.1209931443394478E-2</v>
      </c>
    </row>
    <row r="192" spans="2:13" ht="29.25" customHeight="1">
      <c r="B192" s="393"/>
      <c r="C192" s="386"/>
      <c r="D192" s="403"/>
      <c r="E192" s="80" t="str">
        <f>'高額レセ疾病傾向(患者数順)'!$C$9</f>
        <v>0210</v>
      </c>
      <c r="F192" s="222" t="str">
        <f>'高額レセ疾病傾向(患者数順)'!$D$9</f>
        <v>その他の悪性新生物＜腫瘍＞</v>
      </c>
      <c r="G192" s="222" t="s">
        <v>715</v>
      </c>
      <c r="H192" s="81">
        <v>99</v>
      </c>
      <c r="I192" s="82">
        <v>203914670</v>
      </c>
      <c r="J192" s="83">
        <v>154196440</v>
      </c>
      <c r="K192" s="72">
        <f t="shared" si="31"/>
        <v>358111110</v>
      </c>
      <c r="L192" s="176">
        <f t="shared" si="30"/>
        <v>3617283.9393939395</v>
      </c>
      <c r="M192" s="183">
        <f t="shared" si="43"/>
        <v>9.1717620900500282E-3</v>
      </c>
    </row>
    <row r="193" spans="2:13" ht="29.25" customHeight="1">
      <c r="B193" s="393"/>
      <c r="C193" s="386"/>
      <c r="D193" s="403"/>
      <c r="E193" s="80" t="str">
        <f>'高額レセ疾病傾向(患者数順)'!$C$10</f>
        <v>1011</v>
      </c>
      <c r="F193" s="222" t="str">
        <f>'高額レセ疾病傾向(患者数順)'!$D$10</f>
        <v>その他の呼吸器系の疾患</v>
      </c>
      <c r="G193" s="222" t="s">
        <v>643</v>
      </c>
      <c r="H193" s="81">
        <v>86</v>
      </c>
      <c r="I193" s="82">
        <v>196989620</v>
      </c>
      <c r="J193" s="83">
        <v>52737120</v>
      </c>
      <c r="K193" s="72">
        <f t="shared" si="31"/>
        <v>249726740</v>
      </c>
      <c r="L193" s="176">
        <f t="shared" si="30"/>
        <v>2903799.3023255812</v>
      </c>
      <c r="M193" s="183">
        <f t="shared" si="43"/>
        <v>7.9673892903464882E-3</v>
      </c>
    </row>
    <row r="194" spans="2:13" ht="29.25" customHeight="1" thickBot="1">
      <c r="B194" s="394"/>
      <c r="C194" s="388"/>
      <c r="D194" s="410"/>
      <c r="E194" s="84" t="str">
        <f>'高額レセ疾病傾向(患者数順)'!$C$11</f>
        <v>0906</v>
      </c>
      <c r="F194" s="223" t="str">
        <f>'高額レセ疾病傾向(患者数順)'!$D$11</f>
        <v>脳梗塞</v>
      </c>
      <c r="G194" s="223" t="s">
        <v>716</v>
      </c>
      <c r="H194" s="85">
        <v>75</v>
      </c>
      <c r="I194" s="86">
        <v>290286460</v>
      </c>
      <c r="J194" s="87">
        <v>19614900</v>
      </c>
      <c r="K194" s="73">
        <f t="shared" si="31"/>
        <v>309901360</v>
      </c>
      <c r="L194" s="177">
        <f t="shared" si="30"/>
        <v>4132018.1333333333</v>
      </c>
      <c r="M194" s="183">
        <f t="shared" si="43"/>
        <v>6.9483046136742631E-3</v>
      </c>
    </row>
    <row r="195" spans="2:13" ht="29.25" customHeight="1">
      <c r="B195" s="392">
        <v>39</v>
      </c>
      <c r="C195" s="405" t="s">
        <v>9</v>
      </c>
      <c r="D195" s="398">
        <f>Q43</f>
        <v>60444</v>
      </c>
      <c r="E195" s="88" t="str">
        <f>'高額レセ疾病傾向(患者数順)'!$C$7</f>
        <v>1901</v>
      </c>
      <c r="F195" s="221" t="str">
        <f>'高額レセ疾病傾向(患者数順)'!$D$7</f>
        <v>骨折</v>
      </c>
      <c r="G195" s="221" t="s">
        <v>638</v>
      </c>
      <c r="H195" s="137">
        <v>1077</v>
      </c>
      <c r="I195" s="138">
        <v>2873818630</v>
      </c>
      <c r="J195" s="139">
        <v>436611670</v>
      </c>
      <c r="K195" s="71">
        <f t="shared" si="31"/>
        <v>3310430300</v>
      </c>
      <c r="L195" s="175">
        <f t="shared" si="30"/>
        <v>3073751.4391829157</v>
      </c>
      <c r="M195" s="182">
        <f>IFERROR(H195/$Q$43,"-")</f>
        <v>1.7818145721659719E-2</v>
      </c>
    </row>
    <row r="196" spans="2:13" ht="29.25" customHeight="1">
      <c r="B196" s="393"/>
      <c r="C196" s="386"/>
      <c r="D196" s="403"/>
      <c r="E196" s="80" t="str">
        <f>'高額レセ疾病傾向(患者数順)'!$C$8</f>
        <v>0903</v>
      </c>
      <c r="F196" s="222" t="str">
        <f>'高額レセ疾病傾向(患者数順)'!$D$8</f>
        <v>その他の心疾患</v>
      </c>
      <c r="G196" s="222" t="s">
        <v>639</v>
      </c>
      <c r="H196" s="81">
        <v>790</v>
      </c>
      <c r="I196" s="82">
        <v>1993515290</v>
      </c>
      <c r="J196" s="83">
        <v>530297380</v>
      </c>
      <c r="K196" s="72">
        <f t="shared" si="31"/>
        <v>2523812670</v>
      </c>
      <c r="L196" s="176">
        <f t="shared" si="30"/>
        <v>3194699.5822784812</v>
      </c>
      <c r="M196" s="183">
        <f t="shared" ref="M196:M199" si="44">IFERROR(H196/$Q$43,"-")</f>
        <v>1.3069949043742968E-2</v>
      </c>
    </row>
    <row r="197" spans="2:13" ht="29.25" customHeight="1">
      <c r="B197" s="393"/>
      <c r="C197" s="386"/>
      <c r="D197" s="403"/>
      <c r="E197" s="80" t="str">
        <f>'高額レセ疾病傾向(患者数順)'!$C$9</f>
        <v>0210</v>
      </c>
      <c r="F197" s="222" t="str">
        <f>'高額レセ疾病傾向(患者数順)'!$D$9</f>
        <v>その他の悪性新生物＜腫瘍＞</v>
      </c>
      <c r="G197" s="222" t="s">
        <v>640</v>
      </c>
      <c r="H197" s="81">
        <v>597</v>
      </c>
      <c r="I197" s="82">
        <v>1268428560</v>
      </c>
      <c r="J197" s="83">
        <v>959753530</v>
      </c>
      <c r="K197" s="72">
        <f t="shared" si="31"/>
        <v>2228182090</v>
      </c>
      <c r="L197" s="176">
        <f t="shared" ref="L197:L260" si="45">IFERROR(K197/H197,"-")</f>
        <v>3732298.3082077052</v>
      </c>
      <c r="M197" s="183">
        <f t="shared" si="44"/>
        <v>9.8769108596386736E-3</v>
      </c>
    </row>
    <row r="198" spans="2:13" ht="29.25" customHeight="1">
      <c r="B198" s="393"/>
      <c r="C198" s="386"/>
      <c r="D198" s="403"/>
      <c r="E198" s="80" t="str">
        <f>'高額レセ疾病傾向(患者数順)'!$C$10</f>
        <v>1011</v>
      </c>
      <c r="F198" s="222" t="str">
        <f>'高額レセ疾病傾向(患者数順)'!$D$10</f>
        <v>その他の呼吸器系の疾患</v>
      </c>
      <c r="G198" s="222" t="s">
        <v>643</v>
      </c>
      <c r="H198" s="81">
        <v>554</v>
      </c>
      <c r="I198" s="82">
        <v>1256611660</v>
      </c>
      <c r="J198" s="83">
        <v>279865790</v>
      </c>
      <c r="K198" s="72">
        <f t="shared" ref="K198:K261" si="46">IF(SUM(I198:J198)=0,"-",SUM(I198:J198))</f>
        <v>1536477450</v>
      </c>
      <c r="L198" s="176">
        <f t="shared" si="45"/>
        <v>2773425</v>
      </c>
      <c r="M198" s="183">
        <f t="shared" si="44"/>
        <v>9.1655085699159557E-3</v>
      </c>
    </row>
    <row r="199" spans="2:13" ht="29.25" customHeight="1" thickBot="1">
      <c r="B199" s="394"/>
      <c r="C199" s="388"/>
      <c r="D199" s="410"/>
      <c r="E199" s="84" t="str">
        <f>'高額レセ疾病傾向(患者数順)'!$C$11</f>
        <v>0906</v>
      </c>
      <c r="F199" s="223" t="str">
        <f>'高額レセ疾病傾向(患者数順)'!$D$11</f>
        <v>脳梗塞</v>
      </c>
      <c r="G199" s="223" t="s">
        <v>717</v>
      </c>
      <c r="H199" s="85">
        <v>431</v>
      </c>
      <c r="I199" s="86">
        <v>1566054780</v>
      </c>
      <c r="J199" s="87">
        <v>113327580</v>
      </c>
      <c r="K199" s="73">
        <f t="shared" si="46"/>
        <v>1679382360</v>
      </c>
      <c r="L199" s="177">
        <f t="shared" si="45"/>
        <v>3896478.7935034805</v>
      </c>
      <c r="M199" s="183">
        <f t="shared" si="44"/>
        <v>7.1305671365230628E-3</v>
      </c>
    </row>
    <row r="200" spans="2:13" ht="29.25" customHeight="1">
      <c r="B200" s="392">
        <v>40</v>
      </c>
      <c r="C200" s="405" t="s">
        <v>47</v>
      </c>
      <c r="D200" s="398">
        <f>Q44</f>
        <v>13161</v>
      </c>
      <c r="E200" s="88" t="str">
        <f>'高額レセ疾病傾向(患者数順)'!$C$7</f>
        <v>1901</v>
      </c>
      <c r="F200" s="221" t="str">
        <f>'高額レセ疾病傾向(患者数順)'!$D$7</f>
        <v>骨折</v>
      </c>
      <c r="G200" s="221" t="s">
        <v>638</v>
      </c>
      <c r="H200" s="137">
        <v>262</v>
      </c>
      <c r="I200" s="138">
        <v>680743370</v>
      </c>
      <c r="J200" s="139">
        <v>82676540</v>
      </c>
      <c r="K200" s="71">
        <f t="shared" si="46"/>
        <v>763419910</v>
      </c>
      <c r="L200" s="175">
        <f t="shared" si="45"/>
        <v>2913816.4503816795</v>
      </c>
      <c r="M200" s="182">
        <f>IFERROR(H200/$Q$44,"-")</f>
        <v>1.9907301876757086E-2</v>
      </c>
    </row>
    <row r="201" spans="2:13" ht="29.25" customHeight="1">
      <c r="B201" s="393"/>
      <c r="C201" s="386"/>
      <c r="D201" s="403"/>
      <c r="E201" s="80" t="str">
        <f>'高額レセ疾病傾向(患者数順)'!$C$8</f>
        <v>0903</v>
      </c>
      <c r="F201" s="222" t="str">
        <f>'高額レセ疾病傾向(患者数順)'!$D$8</f>
        <v>その他の心疾患</v>
      </c>
      <c r="G201" s="222" t="s">
        <v>639</v>
      </c>
      <c r="H201" s="81">
        <v>154</v>
      </c>
      <c r="I201" s="82">
        <v>454135070</v>
      </c>
      <c r="J201" s="83">
        <v>86329640</v>
      </c>
      <c r="K201" s="72">
        <f t="shared" si="46"/>
        <v>540464710</v>
      </c>
      <c r="L201" s="176">
        <f t="shared" si="45"/>
        <v>3509511.1038961038</v>
      </c>
      <c r="M201" s="183">
        <f t="shared" ref="M201:M204" si="47">IFERROR(H201/$Q$44,"-")</f>
        <v>1.1701238507712181E-2</v>
      </c>
    </row>
    <row r="202" spans="2:13" ht="29.25" customHeight="1">
      <c r="B202" s="393"/>
      <c r="C202" s="386"/>
      <c r="D202" s="403"/>
      <c r="E202" s="80" t="str">
        <f>'高額レセ疾病傾向(患者数順)'!$C$9</f>
        <v>0210</v>
      </c>
      <c r="F202" s="222" t="str">
        <f>'高額レセ疾病傾向(患者数順)'!$D$9</f>
        <v>その他の悪性新生物＜腫瘍＞</v>
      </c>
      <c r="G202" s="222" t="s">
        <v>718</v>
      </c>
      <c r="H202" s="81">
        <v>106</v>
      </c>
      <c r="I202" s="82">
        <v>198612420</v>
      </c>
      <c r="J202" s="83">
        <v>173113030</v>
      </c>
      <c r="K202" s="72">
        <f t="shared" si="46"/>
        <v>371725450</v>
      </c>
      <c r="L202" s="176">
        <f t="shared" si="45"/>
        <v>3506843.8679245282</v>
      </c>
      <c r="M202" s="183">
        <f t="shared" si="47"/>
        <v>8.0540992325811109E-3</v>
      </c>
    </row>
    <row r="203" spans="2:13" ht="29.25" customHeight="1">
      <c r="B203" s="393"/>
      <c r="C203" s="386"/>
      <c r="D203" s="403"/>
      <c r="E203" s="80" t="str">
        <f>'高額レセ疾病傾向(患者数順)'!$C$10</f>
        <v>1011</v>
      </c>
      <c r="F203" s="222" t="str">
        <f>'高額レセ疾病傾向(患者数順)'!$D$10</f>
        <v>その他の呼吸器系の疾患</v>
      </c>
      <c r="G203" s="222" t="s">
        <v>693</v>
      </c>
      <c r="H203" s="81">
        <v>93</v>
      </c>
      <c r="I203" s="82">
        <v>212615810</v>
      </c>
      <c r="J203" s="83">
        <v>62550250</v>
      </c>
      <c r="K203" s="72">
        <f t="shared" si="46"/>
        <v>275166060</v>
      </c>
      <c r="L203" s="176">
        <f t="shared" si="45"/>
        <v>2958774.8387096776</v>
      </c>
      <c r="M203" s="183">
        <f t="shared" si="47"/>
        <v>7.0663323455664459E-3</v>
      </c>
    </row>
    <row r="204" spans="2:13" ht="29.25" customHeight="1" thickBot="1">
      <c r="B204" s="394"/>
      <c r="C204" s="388"/>
      <c r="D204" s="410"/>
      <c r="E204" s="84" t="str">
        <f>'高額レセ疾病傾向(患者数順)'!$C$11</f>
        <v>0906</v>
      </c>
      <c r="F204" s="223" t="str">
        <f>'高額レセ疾病傾向(患者数順)'!$D$11</f>
        <v>脳梗塞</v>
      </c>
      <c r="G204" s="223" t="s">
        <v>647</v>
      </c>
      <c r="H204" s="85">
        <v>92</v>
      </c>
      <c r="I204" s="86">
        <v>354889560</v>
      </c>
      <c r="J204" s="87">
        <v>20190250</v>
      </c>
      <c r="K204" s="73">
        <f t="shared" si="46"/>
        <v>375079810</v>
      </c>
      <c r="L204" s="177">
        <f t="shared" si="45"/>
        <v>4076954.4565217393</v>
      </c>
      <c r="M204" s="184">
        <f t="shared" si="47"/>
        <v>6.9903502773345488E-3</v>
      </c>
    </row>
    <row r="205" spans="2:13" ht="29.25" customHeight="1">
      <c r="B205" s="392">
        <v>41</v>
      </c>
      <c r="C205" s="405" t="s">
        <v>14</v>
      </c>
      <c r="D205" s="398">
        <f>Q45</f>
        <v>24206</v>
      </c>
      <c r="E205" s="88" t="str">
        <f>'高額レセ疾病傾向(患者数順)'!$C$7</f>
        <v>1901</v>
      </c>
      <c r="F205" s="221" t="str">
        <f>'高額レセ疾病傾向(患者数順)'!$D$7</f>
        <v>骨折</v>
      </c>
      <c r="G205" s="221" t="s">
        <v>659</v>
      </c>
      <c r="H205" s="137">
        <v>432</v>
      </c>
      <c r="I205" s="138">
        <v>1096908710</v>
      </c>
      <c r="J205" s="139">
        <v>162935780</v>
      </c>
      <c r="K205" s="71">
        <f t="shared" si="46"/>
        <v>1259844490</v>
      </c>
      <c r="L205" s="175">
        <f t="shared" si="45"/>
        <v>2916306.6898148148</v>
      </c>
      <c r="M205" s="182">
        <f>IFERROR(H205/$Q$45,"-")</f>
        <v>1.7846814839296041E-2</v>
      </c>
    </row>
    <row r="206" spans="2:13" ht="29.25" customHeight="1">
      <c r="B206" s="393"/>
      <c r="C206" s="386"/>
      <c r="D206" s="403"/>
      <c r="E206" s="80" t="str">
        <f>'高額レセ疾病傾向(患者数順)'!$C$8</f>
        <v>0903</v>
      </c>
      <c r="F206" s="222" t="str">
        <f>'高額レセ疾病傾向(患者数順)'!$D$8</f>
        <v>その他の心疾患</v>
      </c>
      <c r="G206" s="222" t="s">
        <v>639</v>
      </c>
      <c r="H206" s="81">
        <v>282</v>
      </c>
      <c r="I206" s="82">
        <v>692105190</v>
      </c>
      <c r="J206" s="83">
        <v>212950030</v>
      </c>
      <c r="K206" s="72">
        <f t="shared" si="46"/>
        <v>905055220</v>
      </c>
      <c r="L206" s="176">
        <f t="shared" si="45"/>
        <v>3209415.6737588653</v>
      </c>
      <c r="M206" s="183">
        <f t="shared" ref="M206:M209" si="48">IFERROR(H206/$Q$45,"-")</f>
        <v>1.1650004131207139E-2</v>
      </c>
    </row>
    <row r="207" spans="2:13" ht="29.25" customHeight="1">
      <c r="B207" s="393"/>
      <c r="C207" s="386"/>
      <c r="D207" s="403"/>
      <c r="E207" s="80" t="str">
        <f>'高額レセ疾病傾向(患者数順)'!$C$9</f>
        <v>0210</v>
      </c>
      <c r="F207" s="222" t="str">
        <f>'高額レセ疾病傾向(患者数順)'!$D$9</f>
        <v>その他の悪性新生物＜腫瘍＞</v>
      </c>
      <c r="G207" s="222" t="s">
        <v>640</v>
      </c>
      <c r="H207" s="81">
        <v>228</v>
      </c>
      <c r="I207" s="82">
        <v>518260980</v>
      </c>
      <c r="J207" s="83">
        <v>410859380</v>
      </c>
      <c r="K207" s="72">
        <f t="shared" si="46"/>
        <v>929120360</v>
      </c>
      <c r="L207" s="176">
        <f t="shared" si="45"/>
        <v>4075089.2982456139</v>
      </c>
      <c r="M207" s="183">
        <f t="shared" si="48"/>
        <v>9.4191522762951327E-3</v>
      </c>
    </row>
    <row r="208" spans="2:13" ht="29.25" customHeight="1">
      <c r="B208" s="393"/>
      <c r="C208" s="386"/>
      <c r="D208" s="403"/>
      <c r="E208" s="80" t="str">
        <f>'高額レセ疾病傾向(患者数順)'!$C$10</f>
        <v>1011</v>
      </c>
      <c r="F208" s="222" t="str">
        <f>'高額レセ疾病傾向(患者数順)'!$D$10</f>
        <v>その他の呼吸器系の疾患</v>
      </c>
      <c r="G208" s="222" t="s">
        <v>668</v>
      </c>
      <c r="H208" s="81">
        <v>279</v>
      </c>
      <c r="I208" s="82">
        <v>572758950</v>
      </c>
      <c r="J208" s="83">
        <v>116172530</v>
      </c>
      <c r="K208" s="72">
        <f t="shared" si="46"/>
        <v>688931480</v>
      </c>
      <c r="L208" s="176">
        <f t="shared" si="45"/>
        <v>2469288.458781362</v>
      </c>
      <c r="M208" s="183">
        <f t="shared" si="48"/>
        <v>1.1526067917045361E-2</v>
      </c>
    </row>
    <row r="209" spans="2:13" ht="29.25" customHeight="1" thickBot="1">
      <c r="B209" s="394"/>
      <c r="C209" s="388"/>
      <c r="D209" s="410"/>
      <c r="E209" s="84" t="str">
        <f>'高額レセ疾病傾向(患者数順)'!$C$11</f>
        <v>0906</v>
      </c>
      <c r="F209" s="223" t="str">
        <f>'高額レセ疾病傾向(患者数順)'!$D$11</f>
        <v>脳梗塞</v>
      </c>
      <c r="G209" s="223" t="s">
        <v>654</v>
      </c>
      <c r="H209" s="85">
        <v>166</v>
      </c>
      <c r="I209" s="86">
        <v>632403860</v>
      </c>
      <c r="J209" s="87">
        <v>53684700</v>
      </c>
      <c r="K209" s="73">
        <f t="shared" si="46"/>
        <v>686088560</v>
      </c>
      <c r="L209" s="177">
        <f t="shared" si="45"/>
        <v>4133063.6144578313</v>
      </c>
      <c r="M209" s="183">
        <f t="shared" si="48"/>
        <v>6.8578038502850533E-3</v>
      </c>
    </row>
    <row r="210" spans="2:13" ht="29.25" customHeight="1">
      <c r="B210" s="392">
        <v>42</v>
      </c>
      <c r="C210" s="405" t="s">
        <v>15</v>
      </c>
      <c r="D210" s="398">
        <f>Q46</f>
        <v>63271</v>
      </c>
      <c r="E210" s="88" t="str">
        <f>'高額レセ疾病傾向(患者数順)'!$C$7</f>
        <v>1901</v>
      </c>
      <c r="F210" s="221" t="str">
        <f>'高額レセ疾病傾向(患者数順)'!$D$7</f>
        <v>骨折</v>
      </c>
      <c r="G210" s="221" t="s">
        <v>665</v>
      </c>
      <c r="H210" s="137">
        <v>1052</v>
      </c>
      <c r="I210" s="138">
        <v>2528442320</v>
      </c>
      <c r="J210" s="139">
        <v>418118120</v>
      </c>
      <c r="K210" s="71">
        <f t="shared" si="46"/>
        <v>2946560440</v>
      </c>
      <c r="L210" s="175">
        <f t="shared" si="45"/>
        <v>2800912.9657794675</v>
      </c>
      <c r="M210" s="182">
        <f>IFERROR(H210/$Q$46,"-")</f>
        <v>1.6626890676613298E-2</v>
      </c>
    </row>
    <row r="211" spans="2:13" ht="29.25" customHeight="1">
      <c r="B211" s="393"/>
      <c r="C211" s="386"/>
      <c r="D211" s="403"/>
      <c r="E211" s="80" t="str">
        <f>'高額レセ疾病傾向(患者数順)'!$C$8</f>
        <v>0903</v>
      </c>
      <c r="F211" s="222" t="str">
        <f>'高額レセ疾病傾向(患者数順)'!$D$8</f>
        <v>その他の心疾患</v>
      </c>
      <c r="G211" s="222" t="s">
        <v>645</v>
      </c>
      <c r="H211" s="81">
        <v>750</v>
      </c>
      <c r="I211" s="82">
        <v>1981429520</v>
      </c>
      <c r="J211" s="83">
        <v>451683140</v>
      </c>
      <c r="K211" s="72">
        <f t="shared" si="46"/>
        <v>2433112660</v>
      </c>
      <c r="L211" s="176">
        <f t="shared" si="45"/>
        <v>3244150.2133333334</v>
      </c>
      <c r="M211" s="183">
        <f t="shared" ref="M211:M214" si="49">IFERROR(H211/$Q$46,"-")</f>
        <v>1.18537718702091E-2</v>
      </c>
    </row>
    <row r="212" spans="2:13" ht="29.25" customHeight="1">
      <c r="B212" s="393"/>
      <c r="C212" s="386"/>
      <c r="D212" s="403"/>
      <c r="E212" s="80" t="str">
        <f>'高額レセ疾病傾向(患者数順)'!$C$9</f>
        <v>0210</v>
      </c>
      <c r="F212" s="222" t="str">
        <f>'高額レセ疾病傾向(患者数順)'!$D$9</f>
        <v>その他の悪性新生物＜腫瘍＞</v>
      </c>
      <c r="G212" s="222" t="s">
        <v>646</v>
      </c>
      <c r="H212" s="81">
        <v>601</v>
      </c>
      <c r="I212" s="82">
        <v>1251728690</v>
      </c>
      <c r="J212" s="83">
        <v>1057980970</v>
      </c>
      <c r="K212" s="72">
        <f t="shared" si="46"/>
        <v>2309709660</v>
      </c>
      <c r="L212" s="176">
        <f t="shared" si="45"/>
        <v>3843110.9151414311</v>
      </c>
      <c r="M212" s="183">
        <f t="shared" si="49"/>
        <v>9.4988225253275597E-3</v>
      </c>
    </row>
    <row r="213" spans="2:13" ht="29.25" customHeight="1">
      <c r="B213" s="393"/>
      <c r="C213" s="386"/>
      <c r="D213" s="403"/>
      <c r="E213" s="80" t="str">
        <f>'高額レセ疾病傾向(患者数順)'!$C$10</f>
        <v>1011</v>
      </c>
      <c r="F213" s="222" t="str">
        <f>'高額レセ疾病傾向(患者数順)'!$D$10</f>
        <v>その他の呼吸器系の疾患</v>
      </c>
      <c r="G213" s="222" t="s">
        <v>641</v>
      </c>
      <c r="H213" s="81">
        <v>536</v>
      </c>
      <c r="I213" s="82">
        <v>1125825380</v>
      </c>
      <c r="J213" s="83">
        <v>287712380</v>
      </c>
      <c r="K213" s="72">
        <f t="shared" si="46"/>
        <v>1413537760</v>
      </c>
      <c r="L213" s="176">
        <f t="shared" si="45"/>
        <v>2637197.313432836</v>
      </c>
      <c r="M213" s="183">
        <f t="shared" si="49"/>
        <v>8.4714956299094379E-3</v>
      </c>
    </row>
    <row r="214" spans="2:13" ht="29.25" customHeight="1" thickBot="1">
      <c r="B214" s="394"/>
      <c r="C214" s="388"/>
      <c r="D214" s="410"/>
      <c r="E214" s="84" t="str">
        <f>'高額レセ疾病傾向(患者数順)'!$C$11</f>
        <v>0906</v>
      </c>
      <c r="F214" s="223" t="str">
        <f>'高額レセ疾病傾向(患者数順)'!$D$11</f>
        <v>脳梗塞</v>
      </c>
      <c r="G214" s="223" t="s">
        <v>719</v>
      </c>
      <c r="H214" s="85">
        <v>526</v>
      </c>
      <c r="I214" s="86">
        <v>1660972940</v>
      </c>
      <c r="J214" s="87">
        <v>146356820</v>
      </c>
      <c r="K214" s="73">
        <f t="shared" si="46"/>
        <v>1807329760</v>
      </c>
      <c r="L214" s="177">
        <f t="shared" si="45"/>
        <v>3435988.1368821291</v>
      </c>
      <c r="M214" s="184">
        <f t="shared" si="49"/>
        <v>8.3134453383066492E-3</v>
      </c>
    </row>
    <row r="215" spans="2:13" ht="29.25" customHeight="1">
      <c r="B215" s="392">
        <v>43</v>
      </c>
      <c r="C215" s="405" t="s">
        <v>10</v>
      </c>
      <c r="D215" s="398">
        <f>Q47</f>
        <v>38793</v>
      </c>
      <c r="E215" s="88" t="str">
        <f>'高額レセ疾病傾向(患者数順)'!$C$7</f>
        <v>1901</v>
      </c>
      <c r="F215" s="221" t="str">
        <f>'高額レセ疾病傾向(患者数順)'!$D$7</f>
        <v>骨折</v>
      </c>
      <c r="G215" s="221" t="s">
        <v>638</v>
      </c>
      <c r="H215" s="137">
        <v>717</v>
      </c>
      <c r="I215" s="138">
        <v>1956968900</v>
      </c>
      <c r="J215" s="139">
        <v>283073140</v>
      </c>
      <c r="K215" s="71">
        <f t="shared" si="46"/>
        <v>2240042040</v>
      </c>
      <c r="L215" s="175">
        <f t="shared" si="45"/>
        <v>3124186.9456066946</v>
      </c>
      <c r="M215" s="182">
        <f>IFERROR(H215/$Q$47,"-")</f>
        <v>1.8482715953909209E-2</v>
      </c>
    </row>
    <row r="216" spans="2:13" ht="29.25" customHeight="1">
      <c r="B216" s="393"/>
      <c r="C216" s="386"/>
      <c r="D216" s="403"/>
      <c r="E216" s="80" t="str">
        <f>'高額レセ疾病傾向(患者数順)'!$C$8</f>
        <v>0903</v>
      </c>
      <c r="F216" s="222" t="str">
        <f>'高額レセ疾病傾向(患者数順)'!$D$8</f>
        <v>その他の心疾患</v>
      </c>
      <c r="G216" s="222" t="s">
        <v>645</v>
      </c>
      <c r="H216" s="81">
        <v>457</v>
      </c>
      <c r="I216" s="82">
        <v>1265825980</v>
      </c>
      <c r="J216" s="83">
        <v>313774840</v>
      </c>
      <c r="K216" s="72">
        <f t="shared" si="46"/>
        <v>1579600820</v>
      </c>
      <c r="L216" s="176">
        <f t="shared" si="45"/>
        <v>3456456.9365426698</v>
      </c>
      <c r="M216" s="183">
        <f t="shared" ref="M216:M219" si="50">IFERROR(H216/$Q$47,"-")</f>
        <v>1.1780475859046735E-2</v>
      </c>
    </row>
    <row r="217" spans="2:13" ht="29.25" customHeight="1">
      <c r="B217" s="393"/>
      <c r="C217" s="386"/>
      <c r="D217" s="403"/>
      <c r="E217" s="80" t="str">
        <f>'高額レセ疾病傾向(患者数順)'!$C$9</f>
        <v>0210</v>
      </c>
      <c r="F217" s="222" t="str">
        <f>'高額レセ疾病傾向(患者数順)'!$D$9</f>
        <v>その他の悪性新生物＜腫瘍＞</v>
      </c>
      <c r="G217" s="222" t="s">
        <v>720</v>
      </c>
      <c r="H217" s="81">
        <v>347</v>
      </c>
      <c r="I217" s="82">
        <v>701637470</v>
      </c>
      <c r="J217" s="83">
        <v>477710010</v>
      </c>
      <c r="K217" s="72">
        <f t="shared" si="46"/>
        <v>1179347480</v>
      </c>
      <c r="L217" s="176">
        <f t="shared" si="45"/>
        <v>3398695.9077809798</v>
      </c>
      <c r="M217" s="183">
        <f t="shared" si="50"/>
        <v>8.9449127419895334E-3</v>
      </c>
    </row>
    <row r="218" spans="2:13" ht="29.25" customHeight="1">
      <c r="B218" s="393"/>
      <c r="C218" s="386"/>
      <c r="D218" s="403"/>
      <c r="E218" s="80" t="str">
        <f>'高額レセ疾病傾向(患者数順)'!$C$10</f>
        <v>1011</v>
      </c>
      <c r="F218" s="222" t="str">
        <f>'高額レセ疾病傾向(患者数順)'!$D$10</f>
        <v>その他の呼吸器系の疾患</v>
      </c>
      <c r="G218" s="222" t="s">
        <v>650</v>
      </c>
      <c r="H218" s="81">
        <v>388</v>
      </c>
      <c r="I218" s="82">
        <v>992105580</v>
      </c>
      <c r="J218" s="83">
        <v>170998020</v>
      </c>
      <c r="K218" s="72">
        <f t="shared" si="46"/>
        <v>1163103600</v>
      </c>
      <c r="L218" s="176">
        <f t="shared" si="45"/>
        <v>2997689.6907216497</v>
      </c>
      <c r="M218" s="183">
        <f t="shared" si="50"/>
        <v>1.0001804449256309E-2</v>
      </c>
    </row>
    <row r="219" spans="2:13" ht="29.25" customHeight="1" thickBot="1">
      <c r="B219" s="394"/>
      <c r="C219" s="388"/>
      <c r="D219" s="410"/>
      <c r="E219" s="84" t="str">
        <f>'高額レセ疾病傾向(患者数順)'!$C$11</f>
        <v>0906</v>
      </c>
      <c r="F219" s="223" t="str">
        <f>'高額レセ疾病傾向(患者数順)'!$D$11</f>
        <v>脳梗塞</v>
      </c>
      <c r="G219" s="223" t="s">
        <v>721</v>
      </c>
      <c r="H219" s="85">
        <v>271</v>
      </c>
      <c r="I219" s="86">
        <v>908993710</v>
      </c>
      <c r="J219" s="87">
        <v>85627960</v>
      </c>
      <c r="K219" s="73">
        <f t="shared" si="46"/>
        <v>994621670</v>
      </c>
      <c r="L219" s="177">
        <f t="shared" si="45"/>
        <v>3670190.6642066422</v>
      </c>
      <c r="M219" s="183">
        <f t="shared" si="50"/>
        <v>6.9857964065681956E-3</v>
      </c>
    </row>
    <row r="220" spans="2:13" ht="29.25" customHeight="1">
      <c r="B220" s="392">
        <v>44</v>
      </c>
      <c r="C220" s="405" t="s">
        <v>22</v>
      </c>
      <c r="D220" s="398">
        <f>Q48</f>
        <v>42898</v>
      </c>
      <c r="E220" s="88" t="str">
        <f>'高額レセ疾病傾向(患者数順)'!$C$7</f>
        <v>1901</v>
      </c>
      <c r="F220" s="221" t="str">
        <f>'高額レセ疾病傾向(患者数順)'!$D$7</f>
        <v>骨折</v>
      </c>
      <c r="G220" s="221" t="s">
        <v>638</v>
      </c>
      <c r="H220" s="137">
        <v>648</v>
      </c>
      <c r="I220" s="138">
        <v>1620060020</v>
      </c>
      <c r="J220" s="139">
        <v>273013440</v>
      </c>
      <c r="K220" s="71">
        <f t="shared" si="46"/>
        <v>1893073460</v>
      </c>
      <c r="L220" s="175">
        <f t="shared" si="45"/>
        <v>2921409.660493827</v>
      </c>
      <c r="M220" s="182">
        <f>IFERROR(H220/$Q$48,"-")</f>
        <v>1.5105599328640029E-2</v>
      </c>
    </row>
    <row r="221" spans="2:13" ht="29.25" customHeight="1">
      <c r="B221" s="393"/>
      <c r="C221" s="386"/>
      <c r="D221" s="403"/>
      <c r="E221" s="80" t="str">
        <f>'高額レセ疾病傾向(患者数順)'!$C$8</f>
        <v>0903</v>
      </c>
      <c r="F221" s="222" t="str">
        <f>'高額レセ疾病傾向(患者数順)'!$D$8</f>
        <v>その他の心疾患</v>
      </c>
      <c r="G221" s="222" t="s">
        <v>652</v>
      </c>
      <c r="H221" s="81">
        <v>452</v>
      </c>
      <c r="I221" s="82">
        <v>1237039320</v>
      </c>
      <c r="J221" s="83">
        <v>284325360</v>
      </c>
      <c r="K221" s="72">
        <f t="shared" si="46"/>
        <v>1521364680</v>
      </c>
      <c r="L221" s="176">
        <f t="shared" si="45"/>
        <v>3365851.0619469024</v>
      </c>
      <c r="M221" s="183">
        <f t="shared" ref="M221:M224" si="51">IFERROR(H221/$Q$48,"-")</f>
        <v>1.0536621753927921E-2</v>
      </c>
    </row>
    <row r="222" spans="2:13" ht="29.25" customHeight="1">
      <c r="B222" s="393"/>
      <c r="C222" s="386"/>
      <c r="D222" s="403"/>
      <c r="E222" s="80" t="str">
        <f>'高額レセ疾病傾向(患者数順)'!$C$9</f>
        <v>0210</v>
      </c>
      <c r="F222" s="222" t="str">
        <f>'高額レセ疾病傾向(患者数順)'!$D$9</f>
        <v>その他の悪性新生物＜腫瘍＞</v>
      </c>
      <c r="G222" s="222" t="s">
        <v>646</v>
      </c>
      <c r="H222" s="81">
        <v>360</v>
      </c>
      <c r="I222" s="82">
        <v>617171730</v>
      </c>
      <c r="J222" s="83">
        <v>631543680</v>
      </c>
      <c r="K222" s="72">
        <f t="shared" si="46"/>
        <v>1248715410</v>
      </c>
      <c r="L222" s="176">
        <f t="shared" si="45"/>
        <v>3468653.9166666665</v>
      </c>
      <c r="M222" s="183">
        <f t="shared" si="51"/>
        <v>8.3919996270222386E-3</v>
      </c>
    </row>
    <row r="223" spans="2:13" ht="29.25" customHeight="1">
      <c r="B223" s="393"/>
      <c r="C223" s="386"/>
      <c r="D223" s="403"/>
      <c r="E223" s="80" t="str">
        <f>'高額レセ疾病傾向(患者数順)'!$C$10</f>
        <v>1011</v>
      </c>
      <c r="F223" s="222" t="str">
        <f>'高額レセ疾病傾向(患者数順)'!$D$10</f>
        <v>その他の呼吸器系の疾患</v>
      </c>
      <c r="G223" s="222" t="s">
        <v>641</v>
      </c>
      <c r="H223" s="81">
        <v>376</v>
      </c>
      <c r="I223" s="82">
        <v>917378790</v>
      </c>
      <c r="J223" s="83">
        <v>193469000</v>
      </c>
      <c r="K223" s="72">
        <f t="shared" si="46"/>
        <v>1110847790</v>
      </c>
      <c r="L223" s="176">
        <f t="shared" si="45"/>
        <v>2954382.4202127662</v>
      </c>
      <c r="M223" s="183">
        <f t="shared" si="51"/>
        <v>8.7649773882232281E-3</v>
      </c>
    </row>
    <row r="224" spans="2:13" ht="29.25" customHeight="1" thickBot="1">
      <c r="B224" s="394"/>
      <c r="C224" s="388"/>
      <c r="D224" s="410"/>
      <c r="E224" s="84" t="str">
        <f>'高額レセ疾病傾向(患者数順)'!$C$11</f>
        <v>0906</v>
      </c>
      <c r="F224" s="223" t="str">
        <f>'高額レセ疾病傾向(患者数順)'!$D$11</f>
        <v>脳梗塞</v>
      </c>
      <c r="G224" s="223" t="s">
        <v>656</v>
      </c>
      <c r="H224" s="85">
        <v>248</v>
      </c>
      <c r="I224" s="86">
        <v>843619480</v>
      </c>
      <c r="J224" s="87">
        <v>80772190</v>
      </c>
      <c r="K224" s="73">
        <f t="shared" si="46"/>
        <v>924391670</v>
      </c>
      <c r="L224" s="177">
        <f t="shared" si="45"/>
        <v>3727385.7661290322</v>
      </c>
      <c r="M224" s="183">
        <f t="shared" si="51"/>
        <v>5.7811552986153205E-3</v>
      </c>
    </row>
    <row r="225" spans="2:13" ht="29.25" customHeight="1">
      <c r="B225" s="392">
        <v>45</v>
      </c>
      <c r="C225" s="405" t="s">
        <v>48</v>
      </c>
      <c r="D225" s="398">
        <f>Q49</f>
        <v>14920</v>
      </c>
      <c r="E225" s="88" t="str">
        <f>'高額レセ疾病傾向(患者数順)'!$C$7</f>
        <v>1901</v>
      </c>
      <c r="F225" s="221" t="str">
        <f>'高額レセ疾病傾向(患者数順)'!$D$7</f>
        <v>骨折</v>
      </c>
      <c r="G225" s="221" t="s">
        <v>722</v>
      </c>
      <c r="H225" s="137">
        <v>277</v>
      </c>
      <c r="I225" s="138">
        <v>696280220</v>
      </c>
      <c r="J225" s="139">
        <v>101483010</v>
      </c>
      <c r="K225" s="71">
        <f t="shared" si="46"/>
        <v>797763230</v>
      </c>
      <c r="L225" s="175">
        <f t="shared" si="45"/>
        <v>2880011.6606498193</v>
      </c>
      <c r="M225" s="182">
        <f>IFERROR(H225/$Q$49,"-")</f>
        <v>1.85656836461126E-2</v>
      </c>
    </row>
    <row r="226" spans="2:13" ht="29.25" customHeight="1">
      <c r="B226" s="393"/>
      <c r="C226" s="386"/>
      <c r="D226" s="403"/>
      <c r="E226" s="80" t="str">
        <f>'高額レセ疾病傾向(患者数順)'!$C$8</f>
        <v>0903</v>
      </c>
      <c r="F226" s="222" t="str">
        <f>'高額レセ疾病傾向(患者数順)'!$D$8</f>
        <v>その他の心疾患</v>
      </c>
      <c r="G226" s="222" t="s">
        <v>723</v>
      </c>
      <c r="H226" s="81">
        <v>145</v>
      </c>
      <c r="I226" s="82">
        <v>449591540</v>
      </c>
      <c r="J226" s="83">
        <v>99614440</v>
      </c>
      <c r="K226" s="72">
        <f t="shared" si="46"/>
        <v>549205980</v>
      </c>
      <c r="L226" s="176">
        <f t="shared" si="45"/>
        <v>3787627.4482758623</v>
      </c>
      <c r="M226" s="183">
        <f t="shared" ref="M226:M229" si="52">IFERROR(H226/$Q$49,"-")</f>
        <v>9.7184986595174258E-3</v>
      </c>
    </row>
    <row r="227" spans="2:13" ht="29.25" customHeight="1">
      <c r="B227" s="393"/>
      <c r="C227" s="386"/>
      <c r="D227" s="403"/>
      <c r="E227" s="80" t="str">
        <f>'高額レセ疾病傾向(患者数順)'!$C$9</f>
        <v>0210</v>
      </c>
      <c r="F227" s="222" t="str">
        <f>'高額レセ疾病傾向(患者数順)'!$D$9</f>
        <v>その他の悪性新生物＜腫瘍＞</v>
      </c>
      <c r="G227" s="222" t="s">
        <v>724</v>
      </c>
      <c r="H227" s="81">
        <v>103</v>
      </c>
      <c r="I227" s="82">
        <v>231700740</v>
      </c>
      <c r="J227" s="83">
        <v>152599660</v>
      </c>
      <c r="K227" s="72">
        <f t="shared" si="46"/>
        <v>384300400</v>
      </c>
      <c r="L227" s="176">
        <f t="shared" si="45"/>
        <v>3731071.8446601941</v>
      </c>
      <c r="M227" s="183">
        <f t="shared" si="52"/>
        <v>6.9034852546916887E-3</v>
      </c>
    </row>
    <row r="228" spans="2:13" ht="29.25" customHeight="1">
      <c r="B228" s="393"/>
      <c r="C228" s="386"/>
      <c r="D228" s="403"/>
      <c r="E228" s="80" t="str">
        <f>'高額レセ疾病傾向(患者数順)'!$C$10</f>
        <v>1011</v>
      </c>
      <c r="F228" s="222" t="str">
        <f>'高額レセ疾病傾向(患者数順)'!$D$10</f>
        <v>その他の呼吸器系の疾患</v>
      </c>
      <c r="G228" s="222" t="s">
        <v>693</v>
      </c>
      <c r="H228" s="81">
        <v>117</v>
      </c>
      <c r="I228" s="82">
        <v>304576680</v>
      </c>
      <c r="J228" s="83">
        <v>50272470</v>
      </c>
      <c r="K228" s="72">
        <f t="shared" si="46"/>
        <v>354849150</v>
      </c>
      <c r="L228" s="176">
        <f t="shared" si="45"/>
        <v>3032898.717948718</v>
      </c>
      <c r="M228" s="183">
        <f t="shared" si="52"/>
        <v>7.8418230563002678E-3</v>
      </c>
    </row>
    <row r="229" spans="2:13" ht="29.25" customHeight="1" thickBot="1">
      <c r="B229" s="394"/>
      <c r="C229" s="388"/>
      <c r="D229" s="410"/>
      <c r="E229" s="84" t="str">
        <f>'高額レセ疾病傾向(患者数順)'!$C$11</f>
        <v>0906</v>
      </c>
      <c r="F229" s="223" t="str">
        <f>'高額レセ疾病傾向(患者数順)'!$D$11</f>
        <v>脳梗塞</v>
      </c>
      <c r="G229" s="223" t="s">
        <v>725</v>
      </c>
      <c r="H229" s="85">
        <v>111</v>
      </c>
      <c r="I229" s="86">
        <v>442006430</v>
      </c>
      <c r="J229" s="87">
        <v>31290850</v>
      </c>
      <c r="K229" s="73">
        <f t="shared" si="46"/>
        <v>473297280</v>
      </c>
      <c r="L229" s="177">
        <f t="shared" si="45"/>
        <v>4263939.4594594594</v>
      </c>
      <c r="M229" s="183">
        <f t="shared" si="52"/>
        <v>7.4396782841823052E-3</v>
      </c>
    </row>
    <row r="230" spans="2:13" ht="29.25" customHeight="1">
      <c r="B230" s="392">
        <v>46</v>
      </c>
      <c r="C230" s="405" t="s">
        <v>26</v>
      </c>
      <c r="D230" s="398">
        <f>Q50</f>
        <v>19066</v>
      </c>
      <c r="E230" s="88" t="str">
        <f>'高額レセ疾病傾向(患者数順)'!$C$7</f>
        <v>1901</v>
      </c>
      <c r="F230" s="221" t="str">
        <f>'高額レセ疾病傾向(患者数順)'!$D$7</f>
        <v>骨折</v>
      </c>
      <c r="G230" s="221" t="s">
        <v>665</v>
      </c>
      <c r="H230" s="137">
        <v>337</v>
      </c>
      <c r="I230" s="138">
        <v>788566070</v>
      </c>
      <c r="J230" s="139">
        <v>128688820</v>
      </c>
      <c r="K230" s="71">
        <f t="shared" si="46"/>
        <v>917254890</v>
      </c>
      <c r="L230" s="175">
        <f t="shared" si="45"/>
        <v>2721824.5994065283</v>
      </c>
      <c r="M230" s="182">
        <f>IFERROR(H230/$Q$50,"-")</f>
        <v>1.7675443197314591E-2</v>
      </c>
    </row>
    <row r="231" spans="2:13" ht="29.25" customHeight="1">
      <c r="B231" s="393"/>
      <c r="C231" s="386"/>
      <c r="D231" s="403"/>
      <c r="E231" s="80" t="str">
        <f>'高額レセ疾病傾向(患者数順)'!$C$8</f>
        <v>0903</v>
      </c>
      <c r="F231" s="222" t="str">
        <f>'高額レセ疾病傾向(患者数順)'!$D$8</f>
        <v>その他の心疾患</v>
      </c>
      <c r="G231" s="222" t="s">
        <v>723</v>
      </c>
      <c r="H231" s="81">
        <v>214</v>
      </c>
      <c r="I231" s="82">
        <v>593736690</v>
      </c>
      <c r="J231" s="83">
        <v>128298950</v>
      </c>
      <c r="K231" s="72">
        <f t="shared" si="46"/>
        <v>722035640</v>
      </c>
      <c r="L231" s="176">
        <f t="shared" si="45"/>
        <v>3373998.3177570095</v>
      </c>
      <c r="M231" s="183">
        <f t="shared" ref="M231:M234" si="53">IFERROR(H231/$Q$50,"-")</f>
        <v>1.1224168677226476E-2</v>
      </c>
    </row>
    <row r="232" spans="2:13" ht="29.25" customHeight="1">
      <c r="B232" s="393"/>
      <c r="C232" s="386"/>
      <c r="D232" s="403"/>
      <c r="E232" s="80" t="str">
        <f>'高額レセ疾病傾向(患者数順)'!$C$9</f>
        <v>0210</v>
      </c>
      <c r="F232" s="222" t="str">
        <f>'高額レセ疾病傾向(患者数順)'!$D$9</f>
        <v>その他の悪性新生物＜腫瘍＞</v>
      </c>
      <c r="G232" s="222" t="s">
        <v>726</v>
      </c>
      <c r="H232" s="81">
        <v>175</v>
      </c>
      <c r="I232" s="82">
        <v>329136310</v>
      </c>
      <c r="J232" s="83">
        <v>336387220</v>
      </c>
      <c r="K232" s="72">
        <f t="shared" si="46"/>
        <v>665523530</v>
      </c>
      <c r="L232" s="176">
        <f t="shared" si="45"/>
        <v>3802991.6</v>
      </c>
      <c r="M232" s="183">
        <f t="shared" si="53"/>
        <v>9.1786426098814638E-3</v>
      </c>
    </row>
    <row r="233" spans="2:13" ht="29.25" customHeight="1">
      <c r="B233" s="393"/>
      <c r="C233" s="386"/>
      <c r="D233" s="403"/>
      <c r="E233" s="80" t="str">
        <f>'高額レセ疾病傾向(患者数順)'!$C$10</f>
        <v>1011</v>
      </c>
      <c r="F233" s="222" t="str">
        <f>'高額レセ疾病傾向(患者数順)'!$D$10</f>
        <v>その他の呼吸器系の疾患</v>
      </c>
      <c r="G233" s="222" t="s">
        <v>641</v>
      </c>
      <c r="H233" s="81">
        <v>140</v>
      </c>
      <c r="I233" s="82">
        <v>401365760</v>
      </c>
      <c r="J233" s="83">
        <v>54248220</v>
      </c>
      <c r="K233" s="72">
        <f t="shared" si="46"/>
        <v>455613980</v>
      </c>
      <c r="L233" s="176">
        <f t="shared" si="45"/>
        <v>3254385.5714285714</v>
      </c>
      <c r="M233" s="183">
        <f t="shared" si="53"/>
        <v>7.3429140879051717E-3</v>
      </c>
    </row>
    <row r="234" spans="2:13" ht="29.25" customHeight="1" thickBot="1">
      <c r="B234" s="394"/>
      <c r="C234" s="388"/>
      <c r="D234" s="410"/>
      <c r="E234" s="84" t="str">
        <f>'高額レセ疾病傾向(患者数順)'!$C$11</f>
        <v>0906</v>
      </c>
      <c r="F234" s="223" t="str">
        <f>'高額レセ疾病傾向(患者数順)'!$D$11</f>
        <v>脳梗塞</v>
      </c>
      <c r="G234" s="223" t="s">
        <v>727</v>
      </c>
      <c r="H234" s="85">
        <v>130</v>
      </c>
      <c r="I234" s="86">
        <v>468975970</v>
      </c>
      <c r="J234" s="87">
        <v>35135470</v>
      </c>
      <c r="K234" s="73">
        <f t="shared" si="46"/>
        <v>504111440</v>
      </c>
      <c r="L234" s="177">
        <f t="shared" si="45"/>
        <v>3877780.3076923075</v>
      </c>
      <c r="M234" s="183">
        <f t="shared" si="53"/>
        <v>6.8184202244833732E-3</v>
      </c>
    </row>
    <row r="235" spans="2:13" ht="29.25" customHeight="1">
      <c r="B235" s="392">
        <v>47</v>
      </c>
      <c r="C235" s="405" t="s">
        <v>16</v>
      </c>
      <c r="D235" s="398">
        <f>Q51</f>
        <v>38675</v>
      </c>
      <c r="E235" s="88" t="str">
        <f>'高額レセ疾病傾向(患者数順)'!$C$7</f>
        <v>1901</v>
      </c>
      <c r="F235" s="221" t="str">
        <f>'高額レセ疾病傾向(患者数順)'!$D$7</f>
        <v>骨折</v>
      </c>
      <c r="G235" s="221" t="s">
        <v>659</v>
      </c>
      <c r="H235" s="137">
        <v>646</v>
      </c>
      <c r="I235" s="138">
        <v>1518726120</v>
      </c>
      <c r="J235" s="139">
        <v>242268040</v>
      </c>
      <c r="K235" s="71">
        <f t="shared" si="46"/>
        <v>1760994160</v>
      </c>
      <c r="L235" s="175">
        <f t="shared" si="45"/>
        <v>2725997.1517027863</v>
      </c>
      <c r="M235" s="182">
        <f>IFERROR(H235/$Q$51,"-")</f>
        <v>1.6703296703296705E-2</v>
      </c>
    </row>
    <row r="236" spans="2:13" ht="29.25" customHeight="1">
      <c r="B236" s="393"/>
      <c r="C236" s="386"/>
      <c r="D236" s="403"/>
      <c r="E236" s="80" t="str">
        <f>'高額レセ疾病傾向(患者数順)'!$C$8</f>
        <v>0903</v>
      </c>
      <c r="F236" s="222" t="str">
        <f>'高額レセ疾病傾向(患者数順)'!$D$8</f>
        <v>その他の心疾患</v>
      </c>
      <c r="G236" s="222" t="s">
        <v>645</v>
      </c>
      <c r="H236" s="81">
        <v>471</v>
      </c>
      <c r="I236" s="82">
        <v>1274461370</v>
      </c>
      <c r="J236" s="83">
        <v>330686300</v>
      </c>
      <c r="K236" s="72">
        <f t="shared" si="46"/>
        <v>1605147670</v>
      </c>
      <c r="L236" s="176">
        <f t="shared" si="45"/>
        <v>3407956.8365180469</v>
      </c>
      <c r="M236" s="183">
        <f t="shared" ref="M236:M239" si="54">IFERROR(H236/$Q$51,"-")</f>
        <v>1.2178409825468649E-2</v>
      </c>
    </row>
    <row r="237" spans="2:13" ht="29.25" customHeight="1">
      <c r="B237" s="393"/>
      <c r="C237" s="386"/>
      <c r="D237" s="403"/>
      <c r="E237" s="80" t="str">
        <f>'高額レセ疾病傾向(患者数順)'!$C$9</f>
        <v>0210</v>
      </c>
      <c r="F237" s="222" t="str">
        <f>'高額レセ疾病傾向(患者数順)'!$D$9</f>
        <v>その他の悪性新生物＜腫瘍＞</v>
      </c>
      <c r="G237" s="222" t="s">
        <v>646</v>
      </c>
      <c r="H237" s="81">
        <v>362</v>
      </c>
      <c r="I237" s="82">
        <v>764085000</v>
      </c>
      <c r="J237" s="83">
        <v>737974190</v>
      </c>
      <c r="K237" s="72">
        <f t="shared" si="46"/>
        <v>1502059190</v>
      </c>
      <c r="L237" s="176">
        <f t="shared" si="45"/>
        <v>4149334.7790055247</v>
      </c>
      <c r="M237" s="183">
        <f t="shared" si="54"/>
        <v>9.3600517129928899E-3</v>
      </c>
    </row>
    <row r="238" spans="2:13" ht="29.25" customHeight="1">
      <c r="B238" s="393"/>
      <c r="C238" s="386"/>
      <c r="D238" s="403"/>
      <c r="E238" s="80" t="str">
        <f>'高額レセ疾病傾向(患者数順)'!$C$10</f>
        <v>1011</v>
      </c>
      <c r="F238" s="222" t="str">
        <f>'高額レセ疾病傾向(患者数順)'!$D$10</f>
        <v>その他の呼吸器系の疾患</v>
      </c>
      <c r="G238" s="222" t="s">
        <v>668</v>
      </c>
      <c r="H238" s="81">
        <v>399</v>
      </c>
      <c r="I238" s="82">
        <v>924851250</v>
      </c>
      <c r="J238" s="83">
        <v>185655270</v>
      </c>
      <c r="K238" s="72">
        <f t="shared" si="46"/>
        <v>1110506520</v>
      </c>
      <c r="L238" s="176">
        <f t="shared" si="45"/>
        <v>2783224.3609022559</v>
      </c>
      <c r="M238" s="183">
        <f t="shared" si="54"/>
        <v>1.0316742081447963E-2</v>
      </c>
    </row>
    <row r="239" spans="2:13" ht="29.25" customHeight="1" thickBot="1">
      <c r="B239" s="394"/>
      <c r="C239" s="388"/>
      <c r="D239" s="410"/>
      <c r="E239" s="84" t="str">
        <f>'高額レセ疾病傾向(患者数順)'!$C$11</f>
        <v>0906</v>
      </c>
      <c r="F239" s="223" t="str">
        <f>'高額レセ疾病傾向(患者数順)'!$D$11</f>
        <v>脳梗塞</v>
      </c>
      <c r="G239" s="223" t="s">
        <v>728</v>
      </c>
      <c r="H239" s="85">
        <v>283</v>
      </c>
      <c r="I239" s="86">
        <v>979867800</v>
      </c>
      <c r="J239" s="87">
        <v>77807510</v>
      </c>
      <c r="K239" s="73">
        <f t="shared" si="46"/>
        <v>1057675310</v>
      </c>
      <c r="L239" s="177">
        <f t="shared" si="45"/>
        <v>3737368.586572438</v>
      </c>
      <c r="M239" s="183">
        <f t="shared" si="54"/>
        <v>7.3173884938590823E-3</v>
      </c>
    </row>
    <row r="240" spans="2:13" ht="29.25" customHeight="1">
      <c r="B240" s="392">
        <v>48</v>
      </c>
      <c r="C240" s="405" t="s">
        <v>27</v>
      </c>
      <c r="D240" s="398">
        <f>Q52</f>
        <v>20759</v>
      </c>
      <c r="E240" s="88" t="str">
        <f>'高額レセ疾病傾向(患者数順)'!$C$7</f>
        <v>1901</v>
      </c>
      <c r="F240" s="221" t="str">
        <f>'高額レセ疾病傾向(患者数順)'!$D$7</f>
        <v>骨折</v>
      </c>
      <c r="G240" s="221" t="s">
        <v>638</v>
      </c>
      <c r="H240" s="137">
        <v>308</v>
      </c>
      <c r="I240" s="138">
        <v>729536560</v>
      </c>
      <c r="J240" s="139">
        <v>106607590</v>
      </c>
      <c r="K240" s="71">
        <f t="shared" si="46"/>
        <v>836144150</v>
      </c>
      <c r="L240" s="175">
        <f t="shared" si="45"/>
        <v>2714753.7337662335</v>
      </c>
      <c r="M240" s="182">
        <f>IFERROR(H240/$Q$52,"-")</f>
        <v>1.4836938195481477E-2</v>
      </c>
    </row>
    <row r="241" spans="2:13" ht="29.25" customHeight="1">
      <c r="B241" s="393"/>
      <c r="C241" s="386"/>
      <c r="D241" s="403"/>
      <c r="E241" s="80" t="str">
        <f>'高額レセ疾病傾向(患者数順)'!$C$8</f>
        <v>0903</v>
      </c>
      <c r="F241" s="222" t="str">
        <f>'高額レセ疾病傾向(患者数順)'!$D$8</f>
        <v>その他の心疾患</v>
      </c>
      <c r="G241" s="222" t="s">
        <v>645</v>
      </c>
      <c r="H241" s="81">
        <v>262</v>
      </c>
      <c r="I241" s="82">
        <v>767766510</v>
      </c>
      <c r="J241" s="83">
        <v>146261490</v>
      </c>
      <c r="K241" s="72">
        <f t="shared" si="46"/>
        <v>914028000</v>
      </c>
      <c r="L241" s="176">
        <f t="shared" si="45"/>
        <v>3488656.4885496185</v>
      </c>
      <c r="M241" s="183">
        <f t="shared" ref="M241:M244" si="55">IFERROR(H241/$Q$52,"-")</f>
        <v>1.2621031841610867E-2</v>
      </c>
    </row>
    <row r="242" spans="2:13" ht="29.25" customHeight="1">
      <c r="B242" s="393"/>
      <c r="C242" s="386"/>
      <c r="D242" s="403"/>
      <c r="E242" s="80" t="str">
        <f>'高額レセ疾病傾向(患者数順)'!$C$9</f>
        <v>0210</v>
      </c>
      <c r="F242" s="222" t="str">
        <f>'高額レセ疾病傾向(患者数順)'!$D$9</f>
        <v>その他の悪性新生物＜腫瘍＞</v>
      </c>
      <c r="G242" s="222" t="s">
        <v>640</v>
      </c>
      <c r="H242" s="81">
        <v>182</v>
      </c>
      <c r="I242" s="82">
        <v>327119700</v>
      </c>
      <c r="J242" s="83">
        <v>321370280</v>
      </c>
      <c r="K242" s="72">
        <f t="shared" si="46"/>
        <v>648489980</v>
      </c>
      <c r="L242" s="176">
        <f t="shared" si="45"/>
        <v>3563131.7582417582</v>
      </c>
      <c r="M242" s="183">
        <f t="shared" si="55"/>
        <v>8.7672816609663286E-3</v>
      </c>
    </row>
    <row r="243" spans="2:13" ht="29.25" customHeight="1">
      <c r="B243" s="393"/>
      <c r="C243" s="386"/>
      <c r="D243" s="403"/>
      <c r="E243" s="80" t="str">
        <f>'高額レセ疾病傾向(患者数順)'!$C$10</f>
        <v>1011</v>
      </c>
      <c r="F243" s="222" t="str">
        <f>'高額レセ疾病傾向(患者数順)'!$D$10</f>
        <v>その他の呼吸器系の疾患</v>
      </c>
      <c r="G243" s="222" t="s">
        <v>707</v>
      </c>
      <c r="H243" s="81">
        <v>150</v>
      </c>
      <c r="I243" s="82">
        <v>312728970</v>
      </c>
      <c r="J243" s="83">
        <v>72220190</v>
      </c>
      <c r="K243" s="72">
        <f t="shared" si="46"/>
        <v>384949160</v>
      </c>
      <c r="L243" s="176">
        <f t="shared" si="45"/>
        <v>2566327.7333333334</v>
      </c>
      <c r="M243" s="183">
        <f t="shared" si="55"/>
        <v>7.2257815887085122E-3</v>
      </c>
    </row>
    <row r="244" spans="2:13" ht="29.25" customHeight="1" thickBot="1">
      <c r="B244" s="394"/>
      <c r="C244" s="388"/>
      <c r="D244" s="410"/>
      <c r="E244" s="84" t="str">
        <f>'高額レセ疾病傾向(患者数順)'!$C$11</f>
        <v>0906</v>
      </c>
      <c r="F244" s="223" t="str">
        <f>'高額レセ疾病傾向(患者数順)'!$D$11</f>
        <v>脳梗塞</v>
      </c>
      <c r="G244" s="223" t="s">
        <v>729</v>
      </c>
      <c r="H244" s="85">
        <v>152</v>
      </c>
      <c r="I244" s="86">
        <v>526394540</v>
      </c>
      <c r="J244" s="87">
        <v>38926330</v>
      </c>
      <c r="K244" s="73">
        <f t="shared" si="46"/>
        <v>565320870</v>
      </c>
      <c r="L244" s="177">
        <f t="shared" si="45"/>
        <v>3719216.25</v>
      </c>
      <c r="M244" s="184">
        <f t="shared" si="55"/>
        <v>7.3221253432246254E-3</v>
      </c>
    </row>
    <row r="245" spans="2:13" ht="29.25" customHeight="1">
      <c r="B245" s="392">
        <v>49</v>
      </c>
      <c r="C245" s="405" t="s">
        <v>28</v>
      </c>
      <c r="D245" s="398">
        <f>Q53</f>
        <v>20958</v>
      </c>
      <c r="E245" s="88" t="str">
        <f>'高額レセ疾病傾向(患者数順)'!$C$7</f>
        <v>1901</v>
      </c>
      <c r="F245" s="221" t="str">
        <f>'高額レセ疾病傾向(患者数順)'!$D$7</f>
        <v>骨折</v>
      </c>
      <c r="G245" s="221" t="s">
        <v>649</v>
      </c>
      <c r="H245" s="137">
        <v>335</v>
      </c>
      <c r="I245" s="138">
        <v>767442960</v>
      </c>
      <c r="J245" s="139">
        <v>138728910</v>
      </c>
      <c r="K245" s="71">
        <f t="shared" si="46"/>
        <v>906171870</v>
      </c>
      <c r="L245" s="175">
        <f t="shared" si="45"/>
        <v>2704990.656716418</v>
      </c>
      <c r="M245" s="182">
        <f>IFERROR(H245/$Q$53,"-")</f>
        <v>1.5984349651684319E-2</v>
      </c>
    </row>
    <row r="246" spans="2:13" ht="29.25" customHeight="1">
      <c r="B246" s="393"/>
      <c r="C246" s="386"/>
      <c r="D246" s="403"/>
      <c r="E246" s="80" t="str">
        <f>'高額レセ疾病傾向(患者数順)'!$C$8</f>
        <v>0903</v>
      </c>
      <c r="F246" s="222" t="str">
        <f>'高額レセ疾病傾向(患者数順)'!$D$8</f>
        <v>その他の心疾患</v>
      </c>
      <c r="G246" s="222" t="s">
        <v>652</v>
      </c>
      <c r="H246" s="81">
        <v>213</v>
      </c>
      <c r="I246" s="82">
        <v>560068870</v>
      </c>
      <c r="J246" s="83">
        <v>127710980</v>
      </c>
      <c r="K246" s="72">
        <f t="shared" si="46"/>
        <v>687779850</v>
      </c>
      <c r="L246" s="176">
        <f t="shared" si="45"/>
        <v>3229013.38028169</v>
      </c>
      <c r="M246" s="183">
        <f t="shared" ref="M246:M249" si="56">IFERROR(H246/$Q$53,"-")</f>
        <v>1.0163183509876897E-2</v>
      </c>
    </row>
    <row r="247" spans="2:13" ht="29.25" customHeight="1">
      <c r="B247" s="393"/>
      <c r="C247" s="386"/>
      <c r="D247" s="403"/>
      <c r="E247" s="80" t="str">
        <f>'高額レセ疾病傾向(患者数順)'!$C$9</f>
        <v>0210</v>
      </c>
      <c r="F247" s="222" t="str">
        <f>'高額レセ疾病傾向(患者数順)'!$D$9</f>
        <v>その他の悪性新生物＜腫瘍＞</v>
      </c>
      <c r="G247" s="222" t="s">
        <v>640</v>
      </c>
      <c r="H247" s="81">
        <v>180</v>
      </c>
      <c r="I247" s="82">
        <v>350993300</v>
      </c>
      <c r="J247" s="83">
        <v>290294530</v>
      </c>
      <c r="K247" s="72">
        <f t="shared" si="46"/>
        <v>641287830</v>
      </c>
      <c r="L247" s="176">
        <f t="shared" si="45"/>
        <v>3562710.1666666665</v>
      </c>
      <c r="M247" s="183">
        <f t="shared" si="56"/>
        <v>8.5886057829945607E-3</v>
      </c>
    </row>
    <row r="248" spans="2:13" ht="29.25" customHeight="1">
      <c r="B248" s="393"/>
      <c r="C248" s="386"/>
      <c r="D248" s="403"/>
      <c r="E248" s="80" t="str">
        <f>'高額レセ疾病傾向(患者数順)'!$C$10</f>
        <v>1011</v>
      </c>
      <c r="F248" s="222" t="str">
        <f>'高額レセ疾病傾向(患者数順)'!$D$10</f>
        <v>その他の呼吸器系の疾患</v>
      </c>
      <c r="G248" s="222" t="s">
        <v>693</v>
      </c>
      <c r="H248" s="81">
        <v>143</v>
      </c>
      <c r="I248" s="82">
        <v>360531920</v>
      </c>
      <c r="J248" s="83">
        <v>65772800</v>
      </c>
      <c r="K248" s="72">
        <f t="shared" si="46"/>
        <v>426304720</v>
      </c>
      <c r="L248" s="176">
        <f t="shared" si="45"/>
        <v>2981151.888111888</v>
      </c>
      <c r="M248" s="183">
        <f t="shared" si="56"/>
        <v>6.8231701498234565E-3</v>
      </c>
    </row>
    <row r="249" spans="2:13" ht="29.25" customHeight="1" thickBot="1">
      <c r="B249" s="394"/>
      <c r="C249" s="388"/>
      <c r="D249" s="410"/>
      <c r="E249" s="84" t="str">
        <f>'高額レセ疾病傾向(患者数順)'!$C$11</f>
        <v>0906</v>
      </c>
      <c r="F249" s="223" t="str">
        <f>'高額レセ疾病傾向(患者数順)'!$D$11</f>
        <v>脳梗塞</v>
      </c>
      <c r="G249" s="223" t="s">
        <v>651</v>
      </c>
      <c r="H249" s="85">
        <v>129</v>
      </c>
      <c r="I249" s="86">
        <v>375530430</v>
      </c>
      <c r="J249" s="87">
        <v>40381250</v>
      </c>
      <c r="K249" s="73">
        <f t="shared" si="46"/>
        <v>415911680</v>
      </c>
      <c r="L249" s="177">
        <f t="shared" si="45"/>
        <v>3224121.5503875967</v>
      </c>
      <c r="M249" s="184">
        <f t="shared" si="56"/>
        <v>6.1551674778127681E-3</v>
      </c>
    </row>
    <row r="250" spans="2:13" ht="29.25" customHeight="1">
      <c r="B250" s="392">
        <v>50</v>
      </c>
      <c r="C250" s="405" t="s">
        <v>17</v>
      </c>
      <c r="D250" s="398">
        <f>Q54</f>
        <v>18785</v>
      </c>
      <c r="E250" s="88" t="str">
        <f>'高額レセ疾病傾向(患者数順)'!$C$7</f>
        <v>1901</v>
      </c>
      <c r="F250" s="221" t="str">
        <f>'高額レセ疾病傾向(患者数順)'!$D$7</f>
        <v>骨折</v>
      </c>
      <c r="G250" s="221" t="s">
        <v>638</v>
      </c>
      <c r="H250" s="137">
        <v>274</v>
      </c>
      <c r="I250" s="138">
        <v>793910030</v>
      </c>
      <c r="J250" s="139">
        <v>98411360</v>
      </c>
      <c r="K250" s="71">
        <f t="shared" si="46"/>
        <v>892321390</v>
      </c>
      <c r="L250" s="175">
        <f t="shared" si="45"/>
        <v>3256647.4087591241</v>
      </c>
      <c r="M250" s="182">
        <f>IFERROR(H250/$Q$54,"-")</f>
        <v>1.4586105935586905E-2</v>
      </c>
    </row>
    <row r="251" spans="2:13" ht="29.25" customHeight="1">
      <c r="B251" s="393"/>
      <c r="C251" s="386"/>
      <c r="D251" s="403"/>
      <c r="E251" s="80" t="str">
        <f>'高額レセ疾病傾向(患者数順)'!$C$8</f>
        <v>0903</v>
      </c>
      <c r="F251" s="222" t="str">
        <f>'高額レセ疾病傾向(患者数順)'!$D$8</f>
        <v>その他の心疾患</v>
      </c>
      <c r="G251" s="222" t="s">
        <v>645</v>
      </c>
      <c r="H251" s="81">
        <v>179</v>
      </c>
      <c r="I251" s="82">
        <v>563406760</v>
      </c>
      <c r="J251" s="83">
        <v>102478320</v>
      </c>
      <c r="K251" s="72">
        <f t="shared" si="46"/>
        <v>665885080</v>
      </c>
      <c r="L251" s="176">
        <f t="shared" si="45"/>
        <v>3720028.3798882682</v>
      </c>
      <c r="M251" s="185">
        <f t="shared" ref="M251:M254" si="57">IFERROR(H251/$Q$54,"-")</f>
        <v>9.5288794250731959E-3</v>
      </c>
    </row>
    <row r="252" spans="2:13" ht="29.25" customHeight="1">
      <c r="B252" s="393"/>
      <c r="C252" s="386"/>
      <c r="D252" s="403"/>
      <c r="E252" s="80" t="str">
        <f>'高額レセ疾病傾向(患者数順)'!$C$9</f>
        <v>0210</v>
      </c>
      <c r="F252" s="222" t="str">
        <f>'高額レセ疾病傾向(患者数順)'!$D$9</f>
        <v>その他の悪性新生物＜腫瘍＞</v>
      </c>
      <c r="G252" s="222" t="s">
        <v>724</v>
      </c>
      <c r="H252" s="81">
        <v>173</v>
      </c>
      <c r="I252" s="82">
        <v>340484550</v>
      </c>
      <c r="J252" s="83">
        <v>300650140</v>
      </c>
      <c r="K252" s="72">
        <f t="shared" si="46"/>
        <v>641134690</v>
      </c>
      <c r="L252" s="176">
        <f t="shared" si="45"/>
        <v>3705980.8670520233</v>
      </c>
      <c r="M252" s="183">
        <f t="shared" si="57"/>
        <v>9.2094756454618055E-3</v>
      </c>
    </row>
    <row r="253" spans="2:13" ht="29.25" customHeight="1">
      <c r="B253" s="393"/>
      <c r="C253" s="386"/>
      <c r="D253" s="403"/>
      <c r="E253" s="80" t="str">
        <f>'高額レセ疾病傾向(患者数順)'!$C$10</f>
        <v>1011</v>
      </c>
      <c r="F253" s="222" t="str">
        <f>'高額レセ疾病傾向(患者数順)'!$D$10</f>
        <v>その他の呼吸器系の疾患</v>
      </c>
      <c r="G253" s="222" t="s">
        <v>641</v>
      </c>
      <c r="H253" s="81">
        <v>128</v>
      </c>
      <c r="I253" s="82">
        <v>297836700</v>
      </c>
      <c r="J253" s="83">
        <v>57361470</v>
      </c>
      <c r="K253" s="72">
        <f t="shared" si="46"/>
        <v>355198170</v>
      </c>
      <c r="L253" s="176">
        <f t="shared" si="45"/>
        <v>2774985.703125</v>
      </c>
      <c r="M253" s="183">
        <f t="shared" si="57"/>
        <v>6.8139472983763643E-3</v>
      </c>
    </row>
    <row r="254" spans="2:13" ht="29.25" customHeight="1" thickBot="1">
      <c r="B254" s="394"/>
      <c r="C254" s="388"/>
      <c r="D254" s="410"/>
      <c r="E254" s="84" t="str">
        <f>'高額レセ疾病傾向(患者数順)'!$C$11</f>
        <v>0906</v>
      </c>
      <c r="F254" s="223" t="str">
        <f>'高額レセ疾病傾向(患者数順)'!$D$11</f>
        <v>脳梗塞</v>
      </c>
      <c r="G254" s="223" t="s">
        <v>730</v>
      </c>
      <c r="H254" s="85">
        <v>120</v>
      </c>
      <c r="I254" s="86">
        <v>467380610</v>
      </c>
      <c r="J254" s="87">
        <v>30657700</v>
      </c>
      <c r="K254" s="73">
        <f t="shared" si="46"/>
        <v>498038310</v>
      </c>
      <c r="L254" s="177">
        <f t="shared" si="45"/>
        <v>4150319.25</v>
      </c>
      <c r="M254" s="184">
        <f t="shared" si="57"/>
        <v>6.3880755922278414E-3</v>
      </c>
    </row>
    <row r="255" spans="2:13" ht="29.25" customHeight="1">
      <c r="B255" s="392">
        <v>51</v>
      </c>
      <c r="C255" s="405" t="s">
        <v>49</v>
      </c>
      <c r="D255" s="398">
        <f>Q55</f>
        <v>25056</v>
      </c>
      <c r="E255" s="88" t="str">
        <f>'高額レセ疾病傾向(患者数順)'!$C$7</f>
        <v>1901</v>
      </c>
      <c r="F255" s="221" t="str">
        <f>'高額レセ疾病傾向(患者数順)'!$D$7</f>
        <v>骨折</v>
      </c>
      <c r="G255" s="221" t="s">
        <v>638</v>
      </c>
      <c r="H255" s="137">
        <v>406</v>
      </c>
      <c r="I255" s="138">
        <v>1078541240</v>
      </c>
      <c r="J255" s="139">
        <v>139841940</v>
      </c>
      <c r="K255" s="71">
        <f t="shared" si="46"/>
        <v>1218383180</v>
      </c>
      <c r="L255" s="175">
        <f t="shared" si="45"/>
        <v>3000943.7931034481</v>
      </c>
      <c r="M255" s="182">
        <f>IFERROR(H255/$Q$55,"-")</f>
        <v>1.6203703703703703E-2</v>
      </c>
    </row>
    <row r="256" spans="2:13" ht="29.25" customHeight="1">
      <c r="B256" s="393"/>
      <c r="C256" s="386"/>
      <c r="D256" s="403"/>
      <c r="E256" s="80" t="str">
        <f>'高額レセ疾病傾向(患者数順)'!$C$8</f>
        <v>0903</v>
      </c>
      <c r="F256" s="222" t="str">
        <f>'高額レセ疾病傾向(患者数順)'!$D$8</f>
        <v>その他の心疾患</v>
      </c>
      <c r="G256" s="222" t="s">
        <v>694</v>
      </c>
      <c r="H256" s="81">
        <v>286</v>
      </c>
      <c r="I256" s="82">
        <v>789383240</v>
      </c>
      <c r="J256" s="83">
        <v>171482910</v>
      </c>
      <c r="K256" s="72">
        <f t="shared" si="46"/>
        <v>960866150</v>
      </c>
      <c r="L256" s="176">
        <f t="shared" si="45"/>
        <v>3359671.8531468529</v>
      </c>
      <c r="M256" s="183">
        <f t="shared" ref="M256:M259" si="58">IFERROR(H256/$Q$55,"-")</f>
        <v>1.1414431673052363E-2</v>
      </c>
    </row>
    <row r="257" spans="2:13" ht="29.25" customHeight="1">
      <c r="B257" s="393"/>
      <c r="C257" s="386"/>
      <c r="D257" s="403"/>
      <c r="E257" s="80" t="str">
        <f>'高額レセ疾病傾向(患者数順)'!$C$9</f>
        <v>0210</v>
      </c>
      <c r="F257" s="222" t="str">
        <f>'高額レセ疾病傾向(患者数順)'!$D$9</f>
        <v>その他の悪性新生物＜腫瘍＞</v>
      </c>
      <c r="G257" s="222" t="s">
        <v>653</v>
      </c>
      <c r="H257" s="81">
        <v>206</v>
      </c>
      <c r="I257" s="82">
        <v>408433440</v>
      </c>
      <c r="J257" s="83">
        <v>388143450</v>
      </c>
      <c r="K257" s="72">
        <f t="shared" si="46"/>
        <v>796576890</v>
      </c>
      <c r="L257" s="176">
        <f t="shared" si="45"/>
        <v>3866878.1067961166</v>
      </c>
      <c r="M257" s="183">
        <f t="shared" si="58"/>
        <v>8.2215836526181359E-3</v>
      </c>
    </row>
    <row r="258" spans="2:13" ht="29.25" customHeight="1">
      <c r="B258" s="393"/>
      <c r="C258" s="386"/>
      <c r="D258" s="403"/>
      <c r="E258" s="80" t="str">
        <f>'高額レセ疾病傾向(患者数順)'!$C$10</f>
        <v>1011</v>
      </c>
      <c r="F258" s="222" t="str">
        <f>'高額レセ疾病傾向(患者数順)'!$D$10</f>
        <v>その他の呼吸器系の疾患</v>
      </c>
      <c r="G258" s="222" t="s">
        <v>643</v>
      </c>
      <c r="H258" s="81">
        <v>218</v>
      </c>
      <c r="I258" s="82">
        <v>537089430</v>
      </c>
      <c r="J258" s="83">
        <v>145587090</v>
      </c>
      <c r="K258" s="72">
        <f t="shared" si="46"/>
        <v>682676520</v>
      </c>
      <c r="L258" s="176">
        <f t="shared" si="45"/>
        <v>3131543.6697247708</v>
      </c>
      <c r="M258" s="183">
        <f t="shared" si="58"/>
        <v>8.7005108556832689E-3</v>
      </c>
    </row>
    <row r="259" spans="2:13" ht="29.25" customHeight="1" thickBot="1">
      <c r="B259" s="394"/>
      <c r="C259" s="388"/>
      <c r="D259" s="410"/>
      <c r="E259" s="84" t="str">
        <f>'高額レセ疾病傾向(患者数順)'!$C$11</f>
        <v>0906</v>
      </c>
      <c r="F259" s="223" t="str">
        <f>'高額レセ疾病傾向(患者数順)'!$D$11</f>
        <v>脳梗塞</v>
      </c>
      <c r="G259" s="223" t="s">
        <v>701</v>
      </c>
      <c r="H259" s="85">
        <v>192</v>
      </c>
      <c r="I259" s="86">
        <v>767575550</v>
      </c>
      <c r="J259" s="87">
        <v>48124960</v>
      </c>
      <c r="K259" s="73">
        <f t="shared" si="46"/>
        <v>815700510</v>
      </c>
      <c r="L259" s="177">
        <f t="shared" si="45"/>
        <v>4248440.15625</v>
      </c>
      <c r="M259" s="183">
        <f t="shared" si="58"/>
        <v>7.6628352490421452E-3</v>
      </c>
    </row>
    <row r="260" spans="2:13" ht="29.25" customHeight="1">
      <c r="B260" s="392">
        <v>52</v>
      </c>
      <c r="C260" s="405" t="s">
        <v>5</v>
      </c>
      <c r="D260" s="398">
        <f>Q56</f>
        <v>20478</v>
      </c>
      <c r="E260" s="88" t="str">
        <f>'高額レセ疾病傾向(患者数順)'!$C$7</f>
        <v>1901</v>
      </c>
      <c r="F260" s="221" t="str">
        <f>'高額レセ疾病傾向(患者数順)'!$D$7</f>
        <v>骨折</v>
      </c>
      <c r="G260" s="221" t="s">
        <v>638</v>
      </c>
      <c r="H260" s="137">
        <v>322</v>
      </c>
      <c r="I260" s="138">
        <v>939951240</v>
      </c>
      <c r="J260" s="139">
        <v>121105850</v>
      </c>
      <c r="K260" s="71">
        <f t="shared" si="46"/>
        <v>1061057090</v>
      </c>
      <c r="L260" s="175">
        <f t="shared" si="45"/>
        <v>3295208.3540372672</v>
      </c>
      <c r="M260" s="182">
        <f>IFERROR(H260/$Q$56,"-")</f>
        <v>1.5724191815606994E-2</v>
      </c>
    </row>
    <row r="261" spans="2:13" ht="29.25" customHeight="1">
      <c r="B261" s="393"/>
      <c r="C261" s="386"/>
      <c r="D261" s="403"/>
      <c r="E261" s="80" t="str">
        <f>'高額レセ疾病傾向(患者数順)'!$C$8</f>
        <v>0903</v>
      </c>
      <c r="F261" s="222" t="str">
        <f>'高額レセ疾病傾向(患者数順)'!$D$8</f>
        <v>その他の心疾患</v>
      </c>
      <c r="G261" s="222" t="s">
        <v>652</v>
      </c>
      <c r="H261" s="81">
        <v>224</v>
      </c>
      <c r="I261" s="82">
        <v>671103690</v>
      </c>
      <c r="J261" s="83">
        <v>149355700</v>
      </c>
      <c r="K261" s="72">
        <f t="shared" si="46"/>
        <v>820459390</v>
      </c>
      <c r="L261" s="176">
        <f t="shared" ref="L261:L324" si="59">IFERROR(K261/H261,"-")</f>
        <v>3662765.1339285714</v>
      </c>
      <c r="M261" s="183">
        <f t="shared" ref="M261:M264" si="60">IFERROR(H261/$Q$56,"-")</f>
        <v>1.0938568219552691E-2</v>
      </c>
    </row>
    <row r="262" spans="2:13" ht="29.25" customHeight="1">
      <c r="B262" s="393"/>
      <c r="C262" s="386"/>
      <c r="D262" s="403"/>
      <c r="E262" s="80" t="str">
        <f>'高額レセ疾病傾向(患者数順)'!$C$9</f>
        <v>0210</v>
      </c>
      <c r="F262" s="222" t="str">
        <f>'高額レセ疾病傾向(患者数順)'!$D$9</f>
        <v>その他の悪性新生物＜腫瘍＞</v>
      </c>
      <c r="G262" s="222" t="s">
        <v>646</v>
      </c>
      <c r="H262" s="81">
        <v>190</v>
      </c>
      <c r="I262" s="82">
        <v>435937470</v>
      </c>
      <c r="J262" s="83">
        <v>349062120</v>
      </c>
      <c r="K262" s="72">
        <f t="shared" ref="K262:K325" si="61">IF(SUM(I262:J262)=0,"-",SUM(I262:J262))</f>
        <v>784999590</v>
      </c>
      <c r="L262" s="176">
        <f t="shared" si="59"/>
        <v>4131576.789473684</v>
      </c>
      <c r="M262" s="183">
        <f t="shared" si="60"/>
        <v>9.2782498290848708E-3</v>
      </c>
    </row>
    <row r="263" spans="2:13" ht="29.25" customHeight="1">
      <c r="B263" s="393"/>
      <c r="C263" s="386"/>
      <c r="D263" s="403"/>
      <c r="E263" s="80" t="str">
        <f>'高額レセ疾病傾向(患者数順)'!$C$10</f>
        <v>1011</v>
      </c>
      <c r="F263" s="222" t="str">
        <f>'高額レセ疾病傾向(患者数順)'!$D$10</f>
        <v>その他の呼吸器系の疾患</v>
      </c>
      <c r="G263" s="222" t="s">
        <v>643</v>
      </c>
      <c r="H263" s="81">
        <v>216</v>
      </c>
      <c r="I263" s="82">
        <v>507701500</v>
      </c>
      <c r="J263" s="83">
        <v>121639770</v>
      </c>
      <c r="K263" s="72">
        <f t="shared" si="61"/>
        <v>629341270</v>
      </c>
      <c r="L263" s="176">
        <f t="shared" si="59"/>
        <v>2913616.9907407407</v>
      </c>
      <c r="M263" s="183">
        <f t="shared" si="60"/>
        <v>1.054790506885438E-2</v>
      </c>
    </row>
    <row r="264" spans="2:13" ht="29.25" customHeight="1" thickBot="1">
      <c r="B264" s="394"/>
      <c r="C264" s="388"/>
      <c r="D264" s="410"/>
      <c r="E264" s="84" t="str">
        <f>'高額レセ疾病傾向(患者数順)'!$C$11</f>
        <v>0906</v>
      </c>
      <c r="F264" s="223" t="str">
        <f>'高額レセ疾病傾向(患者数順)'!$D$11</f>
        <v>脳梗塞</v>
      </c>
      <c r="G264" s="223" t="s">
        <v>642</v>
      </c>
      <c r="H264" s="85">
        <v>152</v>
      </c>
      <c r="I264" s="86">
        <v>584441460</v>
      </c>
      <c r="J264" s="87">
        <v>42465040</v>
      </c>
      <c r="K264" s="73">
        <f t="shared" si="61"/>
        <v>626906500</v>
      </c>
      <c r="L264" s="177">
        <f t="shared" si="59"/>
        <v>4124384.8684210526</v>
      </c>
      <c r="M264" s="183">
        <f t="shared" si="60"/>
        <v>7.4225998632678975E-3</v>
      </c>
    </row>
    <row r="265" spans="2:13" ht="29.25" customHeight="1">
      <c r="B265" s="392">
        <v>53</v>
      </c>
      <c r="C265" s="405" t="s">
        <v>23</v>
      </c>
      <c r="D265" s="398">
        <f>Q57</f>
        <v>11403</v>
      </c>
      <c r="E265" s="88" t="str">
        <f>'高額レセ疾病傾向(患者数順)'!$C$7</f>
        <v>1901</v>
      </c>
      <c r="F265" s="221" t="str">
        <f>'高額レセ疾病傾向(患者数順)'!$D$7</f>
        <v>骨折</v>
      </c>
      <c r="G265" s="221" t="s">
        <v>649</v>
      </c>
      <c r="H265" s="137">
        <v>181</v>
      </c>
      <c r="I265" s="138">
        <v>443350780</v>
      </c>
      <c r="J265" s="139">
        <v>75788600</v>
      </c>
      <c r="K265" s="71">
        <f t="shared" si="61"/>
        <v>519139380</v>
      </c>
      <c r="L265" s="175">
        <f t="shared" si="59"/>
        <v>2868173.3701657457</v>
      </c>
      <c r="M265" s="182">
        <f>IFERROR(H265/$Q$57,"-")</f>
        <v>1.5873015873015872E-2</v>
      </c>
    </row>
    <row r="266" spans="2:13" ht="29.25" customHeight="1">
      <c r="B266" s="393"/>
      <c r="C266" s="386"/>
      <c r="D266" s="403"/>
      <c r="E266" s="80" t="str">
        <f>'高額レセ疾病傾向(患者数順)'!$C$8</f>
        <v>0903</v>
      </c>
      <c r="F266" s="222" t="str">
        <f>'高額レセ疾病傾向(患者数順)'!$D$8</f>
        <v>その他の心疾患</v>
      </c>
      <c r="G266" s="222" t="s">
        <v>645</v>
      </c>
      <c r="H266" s="81">
        <v>125</v>
      </c>
      <c r="I266" s="82">
        <v>331165090</v>
      </c>
      <c r="J266" s="83">
        <v>69720650</v>
      </c>
      <c r="K266" s="72">
        <f t="shared" si="61"/>
        <v>400885740</v>
      </c>
      <c r="L266" s="176">
        <f t="shared" si="59"/>
        <v>3207085.92</v>
      </c>
      <c r="M266" s="183">
        <f t="shared" ref="M266:M269" si="62">IFERROR(H266/$Q$57,"-")</f>
        <v>1.0962027536613171E-2</v>
      </c>
    </row>
    <row r="267" spans="2:13" ht="29.25" customHeight="1">
      <c r="B267" s="393"/>
      <c r="C267" s="386"/>
      <c r="D267" s="403"/>
      <c r="E267" s="80" t="str">
        <f>'高額レセ疾病傾向(患者数順)'!$C$9</f>
        <v>0210</v>
      </c>
      <c r="F267" s="222" t="str">
        <f>'高額レセ疾病傾向(患者数順)'!$D$9</f>
        <v>その他の悪性新生物＜腫瘍＞</v>
      </c>
      <c r="G267" s="222" t="s">
        <v>640</v>
      </c>
      <c r="H267" s="81">
        <v>104</v>
      </c>
      <c r="I267" s="82">
        <v>198875040</v>
      </c>
      <c r="J267" s="83">
        <v>202467630</v>
      </c>
      <c r="K267" s="72">
        <f t="shared" si="61"/>
        <v>401342670</v>
      </c>
      <c r="L267" s="176">
        <f t="shared" si="59"/>
        <v>3859064.1346153845</v>
      </c>
      <c r="M267" s="183">
        <f t="shared" si="62"/>
        <v>9.1204069104621598E-3</v>
      </c>
    </row>
    <row r="268" spans="2:13" ht="29.25" customHeight="1">
      <c r="B268" s="393"/>
      <c r="C268" s="386"/>
      <c r="D268" s="403"/>
      <c r="E268" s="80" t="str">
        <f>'高額レセ疾病傾向(患者数順)'!$C$10</f>
        <v>1011</v>
      </c>
      <c r="F268" s="222" t="str">
        <f>'高額レセ疾病傾向(患者数順)'!$D$10</f>
        <v>その他の呼吸器系の疾患</v>
      </c>
      <c r="G268" s="222" t="s">
        <v>671</v>
      </c>
      <c r="H268" s="81">
        <v>108</v>
      </c>
      <c r="I268" s="82">
        <v>206611660</v>
      </c>
      <c r="J268" s="83">
        <v>49653210</v>
      </c>
      <c r="K268" s="72">
        <f t="shared" si="61"/>
        <v>256264870</v>
      </c>
      <c r="L268" s="176">
        <f t="shared" si="59"/>
        <v>2372822.8703703703</v>
      </c>
      <c r="M268" s="183">
        <f t="shared" si="62"/>
        <v>9.4711917916337814E-3</v>
      </c>
    </row>
    <row r="269" spans="2:13" ht="29.25" customHeight="1" thickBot="1">
      <c r="B269" s="394"/>
      <c r="C269" s="388"/>
      <c r="D269" s="410"/>
      <c r="E269" s="84" t="str">
        <f>'高額レセ疾病傾向(患者数順)'!$C$11</f>
        <v>0906</v>
      </c>
      <c r="F269" s="223" t="str">
        <f>'高額レセ疾病傾向(患者数順)'!$D$11</f>
        <v>脳梗塞</v>
      </c>
      <c r="G269" s="223" t="s">
        <v>701</v>
      </c>
      <c r="H269" s="85">
        <v>66</v>
      </c>
      <c r="I269" s="86">
        <v>201332500</v>
      </c>
      <c r="J269" s="87">
        <v>17628310</v>
      </c>
      <c r="K269" s="73">
        <f t="shared" si="61"/>
        <v>218960810</v>
      </c>
      <c r="L269" s="177">
        <f t="shared" si="59"/>
        <v>3317588.0303030303</v>
      </c>
      <c r="M269" s="183">
        <f t="shared" si="62"/>
        <v>5.7879505393317546E-3</v>
      </c>
    </row>
    <row r="270" spans="2:13" ht="29.25" customHeight="1">
      <c r="B270" s="392">
        <v>54</v>
      </c>
      <c r="C270" s="405" t="s">
        <v>29</v>
      </c>
      <c r="D270" s="398">
        <f>Q58</f>
        <v>19212</v>
      </c>
      <c r="E270" s="88" t="str">
        <f>'高額レセ疾病傾向(患者数順)'!$C$7</f>
        <v>1901</v>
      </c>
      <c r="F270" s="221" t="str">
        <f>'高額レセ疾病傾向(患者数順)'!$D$7</f>
        <v>骨折</v>
      </c>
      <c r="G270" s="221" t="s">
        <v>649</v>
      </c>
      <c r="H270" s="137">
        <v>315</v>
      </c>
      <c r="I270" s="138">
        <v>715057190</v>
      </c>
      <c r="J270" s="139">
        <v>128530540</v>
      </c>
      <c r="K270" s="71">
        <f t="shared" si="61"/>
        <v>843587730</v>
      </c>
      <c r="L270" s="175">
        <f t="shared" si="59"/>
        <v>2678056.2857142859</v>
      </c>
      <c r="M270" s="182">
        <f>IFERROR(H270/$Q$58,"-")</f>
        <v>1.6396002498438474E-2</v>
      </c>
    </row>
    <row r="271" spans="2:13" ht="29.25" customHeight="1">
      <c r="B271" s="393"/>
      <c r="C271" s="386"/>
      <c r="D271" s="403"/>
      <c r="E271" s="80" t="str">
        <f>'高額レセ疾病傾向(患者数順)'!$C$8</f>
        <v>0903</v>
      </c>
      <c r="F271" s="222" t="str">
        <f>'高額レセ疾病傾向(患者数順)'!$D$8</f>
        <v>その他の心疾患</v>
      </c>
      <c r="G271" s="222" t="s">
        <v>723</v>
      </c>
      <c r="H271" s="81">
        <v>208</v>
      </c>
      <c r="I271" s="82">
        <v>595755680</v>
      </c>
      <c r="J271" s="83">
        <v>168554010</v>
      </c>
      <c r="K271" s="72">
        <f t="shared" si="61"/>
        <v>764309690</v>
      </c>
      <c r="L271" s="176">
        <f t="shared" si="59"/>
        <v>3674565.8173076925</v>
      </c>
      <c r="M271" s="183">
        <f t="shared" ref="M271:M274" si="63">IFERROR(H271/$Q$58,"-")</f>
        <v>1.0826566729127629E-2</v>
      </c>
    </row>
    <row r="272" spans="2:13" ht="29.25" customHeight="1">
      <c r="B272" s="393"/>
      <c r="C272" s="386"/>
      <c r="D272" s="403"/>
      <c r="E272" s="80" t="str">
        <f>'高額レセ疾病傾向(患者数順)'!$C$9</f>
        <v>0210</v>
      </c>
      <c r="F272" s="222" t="str">
        <f>'高額レセ疾病傾向(患者数順)'!$D$9</f>
        <v>その他の悪性新生物＜腫瘍＞</v>
      </c>
      <c r="G272" s="222" t="s">
        <v>724</v>
      </c>
      <c r="H272" s="81">
        <v>176</v>
      </c>
      <c r="I272" s="82">
        <v>400049120</v>
      </c>
      <c r="J272" s="83">
        <v>289435380</v>
      </c>
      <c r="K272" s="72">
        <f t="shared" si="61"/>
        <v>689484500</v>
      </c>
      <c r="L272" s="176">
        <f t="shared" si="59"/>
        <v>3917525.5681818184</v>
      </c>
      <c r="M272" s="183">
        <f t="shared" si="63"/>
        <v>9.1609410784926088E-3</v>
      </c>
    </row>
    <row r="273" spans="2:13" ht="29.25" customHeight="1">
      <c r="B273" s="393"/>
      <c r="C273" s="386"/>
      <c r="D273" s="403"/>
      <c r="E273" s="80" t="str">
        <f>'高額レセ疾病傾向(患者数順)'!$C$10</f>
        <v>1011</v>
      </c>
      <c r="F273" s="222" t="str">
        <f>'高額レセ疾病傾向(患者数順)'!$D$10</f>
        <v>その他の呼吸器系の疾患</v>
      </c>
      <c r="G273" s="222" t="s">
        <v>650</v>
      </c>
      <c r="H273" s="81">
        <v>170</v>
      </c>
      <c r="I273" s="82">
        <v>353656430</v>
      </c>
      <c r="J273" s="83">
        <v>87937060</v>
      </c>
      <c r="K273" s="72">
        <f t="shared" si="61"/>
        <v>441593490</v>
      </c>
      <c r="L273" s="176">
        <f t="shared" si="59"/>
        <v>2597608.7647058824</v>
      </c>
      <c r="M273" s="183">
        <f t="shared" si="63"/>
        <v>8.8486362689985422E-3</v>
      </c>
    </row>
    <row r="274" spans="2:13" ht="29.25" customHeight="1" thickBot="1">
      <c r="B274" s="394"/>
      <c r="C274" s="388"/>
      <c r="D274" s="410"/>
      <c r="E274" s="84" t="str">
        <f>'高額レセ疾病傾向(患者数順)'!$C$11</f>
        <v>0906</v>
      </c>
      <c r="F274" s="223" t="str">
        <f>'高額レセ疾病傾向(患者数順)'!$D$11</f>
        <v>脳梗塞</v>
      </c>
      <c r="G274" s="223" t="s">
        <v>731</v>
      </c>
      <c r="H274" s="85">
        <v>108</v>
      </c>
      <c r="I274" s="86">
        <v>307716630</v>
      </c>
      <c r="J274" s="87">
        <v>34587140</v>
      </c>
      <c r="K274" s="73">
        <f t="shared" si="61"/>
        <v>342303770</v>
      </c>
      <c r="L274" s="177">
        <f t="shared" si="59"/>
        <v>3169479.3518518517</v>
      </c>
      <c r="M274" s="184">
        <f t="shared" si="63"/>
        <v>5.6214865708931914E-3</v>
      </c>
    </row>
    <row r="275" spans="2:13" ht="29.25" customHeight="1">
      <c r="B275" s="392">
        <v>55</v>
      </c>
      <c r="C275" s="405" t="s">
        <v>18</v>
      </c>
      <c r="D275" s="398">
        <f>Q59</f>
        <v>20118</v>
      </c>
      <c r="E275" s="88" t="str">
        <f>'高額レセ疾病傾向(患者数順)'!$C$7</f>
        <v>1901</v>
      </c>
      <c r="F275" s="221" t="str">
        <f>'高額レセ疾病傾向(患者数順)'!$D$7</f>
        <v>骨折</v>
      </c>
      <c r="G275" s="221" t="s">
        <v>638</v>
      </c>
      <c r="H275" s="137">
        <v>370</v>
      </c>
      <c r="I275" s="138">
        <v>814899790</v>
      </c>
      <c r="J275" s="139">
        <v>126212410</v>
      </c>
      <c r="K275" s="71">
        <f t="shared" si="61"/>
        <v>941112200</v>
      </c>
      <c r="L275" s="175">
        <f t="shared" si="59"/>
        <v>2543546.4864864866</v>
      </c>
      <c r="M275" s="182">
        <f>IFERROR(H275/$Q$59,"-")</f>
        <v>1.8391490207774131E-2</v>
      </c>
    </row>
    <row r="276" spans="2:13" ht="29.25" customHeight="1">
      <c r="B276" s="393"/>
      <c r="C276" s="386"/>
      <c r="D276" s="403"/>
      <c r="E276" s="80" t="str">
        <f>'高額レセ疾病傾向(患者数順)'!$C$8</f>
        <v>0903</v>
      </c>
      <c r="F276" s="222" t="str">
        <f>'高額レセ疾病傾向(患者数順)'!$D$8</f>
        <v>その他の心疾患</v>
      </c>
      <c r="G276" s="222" t="s">
        <v>732</v>
      </c>
      <c r="H276" s="81">
        <v>236</v>
      </c>
      <c r="I276" s="82">
        <v>584674490</v>
      </c>
      <c r="J276" s="83">
        <v>156271080</v>
      </c>
      <c r="K276" s="72">
        <f t="shared" si="61"/>
        <v>740945570</v>
      </c>
      <c r="L276" s="176">
        <f t="shared" si="59"/>
        <v>3139599.8728813562</v>
      </c>
      <c r="M276" s="183">
        <f t="shared" ref="M276:M279" si="64">IFERROR(H276/$Q$59,"-")</f>
        <v>1.1730788348742419E-2</v>
      </c>
    </row>
    <row r="277" spans="2:13" ht="29.25" customHeight="1">
      <c r="B277" s="393"/>
      <c r="C277" s="386"/>
      <c r="D277" s="403"/>
      <c r="E277" s="80" t="str">
        <f>'高額レセ疾病傾向(患者数順)'!$C$9</f>
        <v>0210</v>
      </c>
      <c r="F277" s="222" t="str">
        <f>'高額レセ疾病傾向(患者数順)'!$D$9</f>
        <v>その他の悪性新生物＜腫瘍＞</v>
      </c>
      <c r="G277" s="222" t="s">
        <v>640</v>
      </c>
      <c r="H277" s="81">
        <v>178</v>
      </c>
      <c r="I277" s="82">
        <v>355240460</v>
      </c>
      <c r="J277" s="83">
        <v>389354690</v>
      </c>
      <c r="K277" s="72">
        <f t="shared" si="61"/>
        <v>744595150</v>
      </c>
      <c r="L277" s="176">
        <f t="shared" si="59"/>
        <v>4183118.8202247191</v>
      </c>
      <c r="M277" s="183">
        <f t="shared" si="64"/>
        <v>8.847797991848096E-3</v>
      </c>
    </row>
    <row r="278" spans="2:13" ht="29.25" customHeight="1">
      <c r="B278" s="393"/>
      <c r="C278" s="386"/>
      <c r="D278" s="403"/>
      <c r="E278" s="80" t="str">
        <f>'高額レセ疾病傾向(患者数順)'!$C$10</f>
        <v>1011</v>
      </c>
      <c r="F278" s="222" t="str">
        <f>'高額レセ疾病傾向(患者数順)'!$D$10</f>
        <v>その他の呼吸器系の疾患</v>
      </c>
      <c r="G278" s="222" t="s">
        <v>664</v>
      </c>
      <c r="H278" s="81">
        <v>158</v>
      </c>
      <c r="I278" s="82">
        <v>393001870</v>
      </c>
      <c r="J278" s="83">
        <v>64798800</v>
      </c>
      <c r="K278" s="72">
        <f t="shared" si="61"/>
        <v>457800670</v>
      </c>
      <c r="L278" s="176">
        <f t="shared" si="59"/>
        <v>2897472.5949367089</v>
      </c>
      <c r="M278" s="183">
        <f t="shared" si="64"/>
        <v>7.8536633860224678E-3</v>
      </c>
    </row>
    <row r="279" spans="2:13" ht="29.25" customHeight="1" thickBot="1">
      <c r="B279" s="394"/>
      <c r="C279" s="388"/>
      <c r="D279" s="410"/>
      <c r="E279" s="84" t="str">
        <f>'高額レセ疾病傾向(患者数順)'!$C$11</f>
        <v>0906</v>
      </c>
      <c r="F279" s="223" t="str">
        <f>'高額レセ疾病傾向(患者数順)'!$D$11</f>
        <v>脳梗塞</v>
      </c>
      <c r="G279" s="223" t="s">
        <v>647</v>
      </c>
      <c r="H279" s="85">
        <v>142</v>
      </c>
      <c r="I279" s="86">
        <v>448136110</v>
      </c>
      <c r="J279" s="87">
        <v>42981640</v>
      </c>
      <c r="K279" s="73">
        <f t="shared" si="61"/>
        <v>491117750</v>
      </c>
      <c r="L279" s="177">
        <f t="shared" si="59"/>
        <v>3458575.704225352</v>
      </c>
      <c r="M279" s="183">
        <f t="shared" si="64"/>
        <v>7.0583557013619647E-3</v>
      </c>
    </row>
    <row r="280" spans="2:13" ht="29.25" customHeight="1">
      <c r="B280" s="392">
        <v>56</v>
      </c>
      <c r="C280" s="405" t="s">
        <v>11</v>
      </c>
      <c r="D280" s="398">
        <f>Q60</f>
        <v>12664</v>
      </c>
      <c r="E280" s="88" t="str">
        <f>'高額レセ疾病傾向(患者数順)'!$C$7</f>
        <v>1901</v>
      </c>
      <c r="F280" s="221" t="str">
        <f>'高額レセ疾病傾向(患者数順)'!$D$7</f>
        <v>骨折</v>
      </c>
      <c r="G280" s="221" t="s">
        <v>659</v>
      </c>
      <c r="H280" s="137">
        <v>181</v>
      </c>
      <c r="I280" s="138">
        <v>454598200</v>
      </c>
      <c r="J280" s="139">
        <v>72183860</v>
      </c>
      <c r="K280" s="71">
        <f t="shared" si="61"/>
        <v>526782060</v>
      </c>
      <c r="L280" s="175">
        <f t="shared" si="59"/>
        <v>2910398.1215469614</v>
      </c>
      <c r="M280" s="182">
        <f>IFERROR(H280/$Q$60,"-")</f>
        <v>1.4292482627921668E-2</v>
      </c>
    </row>
    <row r="281" spans="2:13" ht="29.25" customHeight="1">
      <c r="B281" s="393"/>
      <c r="C281" s="386"/>
      <c r="D281" s="403"/>
      <c r="E281" s="80" t="str">
        <f>'高額レセ疾病傾向(患者数順)'!$C$8</f>
        <v>0903</v>
      </c>
      <c r="F281" s="222" t="str">
        <f>'高額レセ疾病傾向(患者数順)'!$D$8</f>
        <v>その他の心疾患</v>
      </c>
      <c r="G281" s="222" t="s">
        <v>639</v>
      </c>
      <c r="H281" s="81">
        <v>154</v>
      </c>
      <c r="I281" s="82">
        <v>391452480</v>
      </c>
      <c r="J281" s="83">
        <v>96755230</v>
      </c>
      <c r="K281" s="72">
        <f t="shared" si="61"/>
        <v>488207710</v>
      </c>
      <c r="L281" s="176">
        <f t="shared" si="59"/>
        <v>3170179.9350649351</v>
      </c>
      <c r="M281" s="183">
        <f t="shared" ref="M281:M284" si="65">IFERROR(H281/$Q$60,"-")</f>
        <v>1.2160454832596337E-2</v>
      </c>
    </row>
    <row r="282" spans="2:13" ht="29.25" customHeight="1">
      <c r="B282" s="393"/>
      <c r="C282" s="386"/>
      <c r="D282" s="403"/>
      <c r="E282" s="80" t="str">
        <f>'高額レセ疾病傾向(患者数順)'!$C$9</f>
        <v>0210</v>
      </c>
      <c r="F282" s="222" t="str">
        <f>'高額レセ疾病傾向(患者数順)'!$D$9</f>
        <v>その他の悪性新生物＜腫瘍＞</v>
      </c>
      <c r="G282" s="222" t="s">
        <v>640</v>
      </c>
      <c r="H282" s="81">
        <v>129</v>
      </c>
      <c r="I282" s="82">
        <v>293191470</v>
      </c>
      <c r="J282" s="83">
        <v>216656190</v>
      </c>
      <c r="K282" s="72">
        <f t="shared" si="61"/>
        <v>509847660</v>
      </c>
      <c r="L282" s="176">
        <f t="shared" si="59"/>
        <v>3952307.4418604653</v>
      </c>
      <c r="M282" s="183">
        <f t="shared" si="65"/>
        <v>1.0186355022109917E-2</v>
      </c>
    </row>
    <row r="283" spans="2:13" ht="29.25" customHeight="1">
      <c r="B283" s="393"/>
      <c r="C283" s="386"/>
      <c r="D283" s="403"/>
      <c r="E283" s="80" t="str">
        <f>'高額レセ疾病傾向(患者数順)'!$C$10</f>
        <v>1011</v>
      </c>
      <c r="F283" s="222" t="str">
        <f>'高額レセ疾病傾向(患者数順)'!$D$10</f>
        <v>その他の呼吸器系の疾患</v>
      </c>
      <c r="G283" s="222" t="s">
        <v>643</v>
      </c>
      <c r="H283" s="81">
        <v>101</v>
      </c>
      <c r="I283" s="82">
        <v>218525840</v>
      </c>
      <c r="J283" s="83">
        <v>46128110</v>
      </c>
      <c r="K283" s="72">
        <f t="shared" si="61"/>
        <v>264653950</v>
      </c>
      <c r="L283" s="176">
        <f t="shared" si="59"/>
        <v>2620336.1386138615</v>
      </c>
      <c r="M283" s="183">
        <f t="shared" si="65"/>
        <v>7.9753632343651289E-3</v>
      </c>
    </row>
    <row r="284" spans="2:13" ht="29.25" customHeight="1" thickBot="1">
      <c r="B284" s="394"/>
      <c r="C284" s="388"/>
      <c r="D284" s="410"/>
      <c r="E284" s="84" t="str">
        <f>'高額レセ疾病傾向(患者数順)'!$C$11</f>
        <v>0906</v>
      </c>
      <c r="F284" s="223" t="str">
        <f>'高額レセ疾病傾向(患者数順)'!$D$11</f>
        <v>脳梗塞</v>
      </c>
      <c r="G284" s="223" t="s">
        <v>673</v>
      </c>
      <c r="H284" s="85">
        <v>71</v>
      </c>
      <c r="I284" s="86">
        <v>265850710</v>
      </c>
      <c r="J284" s="87">
        <v>17886880</v>
      </c>
      <c r="K284" s="73">
        <f t="shared" si="61"/>
        <v>283737590</v>
      </c>
      <c r="L284" s="177">
        <f t="shared" si="59"/>
        <v>3996304.0845070421</v>
      </c>
      <c r="M284" s="184">
        <f t="shared" si="65"/>
        <v>5.6064434617814273E-3</v>
      </c>
    </row>
    <row r="285" spans="2:13" ht="29.25" customHeight="1">
      <c r="B285" s="392">
        <v>57</v>
      </c>
      <c r="C285" s="405" t="s">
        <v>50</v>
      </c>
      <c r="D285" s="398">
        <f>Q61</f>
        <v>9154</v>
      </c>
      <c r="E285" s="88" t="str">
        <f>'高額レセ疾病傾向(患者数順)'!$C$7</f>
        <v>1901</v>
      </c>
      <c r="F285" s="221" t="str">
        <f>'高額レセ疾病傾向(患者数順)'!$D$7</f>
        <v>骨折</v>
      </c>
      <c r="G285" s="221" t="s">
        <v>659</v>
      </c>
      <c r="H285" s="137">
        <v>152</v>
      </c>
      <c r="I285" s="138">
        <v>427105530</v>
      </c>
      <c r="J285" s="139">
        <v>53570060</v>
      </c>
      <c r="K285" s="71">
        <f t="shared" si="61"/>
        <v>480675590</v>
      </c>
      <c r="L285" s="175">
        <f t="shared" si="59"/>
        <v>3162339.4078947366</v>
      </c>
      <c r="M285" s="182">
        <f>IFERROR(H285/$Q$61,"-")</f>
        <v>1.6604762945160584E-2</v>
      </c>
    </row>
    <row r="286" spans="2:13" ht="29.25" customHeight="1">
      <c r="B286" s="393"/>
      <c r="C286" s="386"/>
      <c r="D286" s="403"/>
      <c r="E286" s="80" t="str">
        <f>'高額レセ疾病傾向(患者数順)'!$C$8</f>
        <v>0903</v>
      </c>
      <c r="F286" s="222" t="str">
        <f>'高額レセ疾病傾向(患者数順)'!$D$8</f>
        <v>その他の心疾患</v>
      </c>
      <c r="G286" s="222" t="s">
        <v>708</v>
      </c>
      <c r="H286" s="81">
        <v>131</v>
      </c>
      <c r="I286" s="82">
        <v>404378410</v>
      </c>
      <c r="J286" s="83">
        <v>107572980</v>
      </c>
      <c r="K286" s="72">
        <f t="shared" si="61"/>
        <v>511951390</v>
      </c>
      <c r="L286" s="176">
        <f t="shared" si="59"/>
        <v>3908025.8778625955</v>
      </c>
      <c r="M286" s="183">
        <f t="shared" ref="M286:M289" si="66">IFERROR(H286/$Q$61,"-")</f>
        <v>1.4310683854052873E-2</v>
      </c>
    </row>
    <row r="287" spans="2:13" ht="29.25" customHeight="1">
      <c r="B287" s="393"/>
      <c r="C287" s="386"/>
      <c r="D287" s="403"/>
      <c r="E287" s="80" t="str">
        <f>'高額レセ疾病傾向(患者数順)'!$C$9</f>
        <v>0210</v>
      </c>
      <c r="F287" s="222" t="str">
        <f>'高額レセ疾病傾向(患者数順)'!$D$9</f>
        <v>その他の悪性新生物＜腫瘍＞</v>
      </c>
      <c r="G287" s="222" t="s">
        <v>670</v>
      </c>
      <c r="H287" s="81">
        <v>85</v>
      </c>
      <c r="I287" s="82">
        <v>165922610</v>
      </c>
      <c r="J287" s="83">
        <v>169257530</v>
      </c>
      <c r="K287" s="72">
        <f t="shared" si="61"/>
        <v>335180140</v>
      </c>
      <c r="L287" s="176">
        <f t="shared" si="59"/>
        <v>3943295.7647058824</v>
      </c>
      <c r="M287" s="183">
        <f t="shared" si="66"/>
        <v>9.2855582259121702E-3</v>
      </c>
    </row>
    <row r="288" spans="2:13" ht="29.25" customHeight="1">
      <c r="B288" s="393"/>
      <c r="C288" s="386"/>
      <c r="D288" s="403"/>
      <c r="E288" s="80" t="str">
        <f>'高額レセ疾病傾向(患者数順)'!$C$10</f>
        <v>1011</v>
      </c>
      <c r="F288" s="222" t="str">
        <f>'高額レセ疾病傾向(患者数順)'!$D$10</f>
        <v>その他の呼吸器系の疾患</v>
      </c>
      <c r="G288" s="222" t="s">
        <v>643</v>
      </c>
      <c r="H288" s="81">
        <v>76</v>
      </c>
      <c r="I288" s="82">
        <v>193832880</v>
      </c>
      <c r="J288" s="83">
        <v>42653980</v>
      </c>
      <c r="K288" s="72">
        <f t="shared" si="61"/>
        <v>236486860</v>
      </c>
      <c r="L288" s="176">
        <f t="shared" si="59"/>
        <v>3111669.210526316</v>
      </c>
      <c r="M288" s="183">
        <f t="shared" si="66"/>
        <v>8.3023814725802919E-3</v>
      </c>
    </row>
    <row r="289" spans="2:13" ht="29.25" customHeight="1" thickBot="1">
      <c r="B289" s="394"/>
      <c r="C289" s="388"/>
      <c r="D289" s="410"/>
      <c r="E289" s="84" t="str">
        <f>'高額レセ疾病傾向(患者数順)'!$C$11</f>
        <v>0906</v>
      </c>
      <c r="F289" s="223" t="str">
        <f>'高額レセ疾病傾向(患者数順)'!$D$11</f>
        <v>脳梗塞</v>
      </c>
      <c r="G289" s="223" t="s">
        <v>654</v>
      </c>
      <c r="H289" s="85">
        <v>79</v>
      </c>
      <c r="I289" s="86">
        <v>280883120</v>
      </c>
      <c r="J289" s="87">
        <v>28055590</v>
      </c>
      <c r="K289" s="73">
        <f t="shared" si="61"/>
        <v>308938710</v>
      </c>
      <c r="L289" s="177">
        <f t="shared" si="59"/>
        <v>3910616.5822784812</v>
      </c>
      <c r="M289" s="183">
        <f t="shared" si="66"/>
        <v>8.6301070570242513E-3</v>
      </c>
    </row>
    <row r="290" spans="2:13" ht="29.25" customHeight="1">
      <c r="B290" s="392">
        <v>58</v>
      </c>
      <c r="C290" s="405" t="s">
        <v>30</v>
      </c>
      <c r="D290" s="398">
        <f>Q62</f>
        <v>10701</v>
      </c>
      <c r="E290" s="88" t="str">
        <f>'高額レセ疾病傾向(患者数順)'!$C$7</f>
        <v>1901</v>
      </c>
      <c r="F290" s="221" t="str">
        <f>'高額レセ疾病傾向(患者数順)'!$D$7</f>
        <v>骨折</v>
      </c>
      <c r="G290" s="221" t="s">
        <v>733</v>
      </c>
      <c r="H290" s="137">
        <v>170</v>
      </c>
      <c r="I290" s="138">
        <v>423053920</v>
      </c>
      <c r="J290" s="139">
        <v>63592910</v>
      </c>
      <c r="K290" s="71">
        <f t="shared" si="61"/>
        <v>486646830</v>
      </c>
      <c r="L290" s="175">
        <f t="shared" si="59"/>
        <v>2862628.411764706</v>
      </c>
      <c r="M290" s="182">
        <f>IFERROR(H290/$Q$62,"-")</f>
        <v>1.5886365760209326E-2</v>
      </c>
    </row>
    <row r="291" spans="2:13" ht="29.25" customHeight="1">
      <c r="B291" s="393"/>
      <c r="C291" s="386"/>
      <c r="D291" s="403"/>
      <c r="E291" s="80" t="str">
        <f>'高額レセ疾病傾向(患者数順)'!$C$8</f>
        <v>0903</v>
      </c>
      <c r="F291" s="222" t="str">
        <f>'高額レセ疾病傾向(患者数順)'!$D$8</f>
        <v>その他の心疾患</v>
      </c>
      <c r="G291" s="222" t="s">
        <v>645</v>
      </c>
      <c r="H291" s="81">
        <v>117</v>
      </c>
      <c r="I291" s="82">
        <v>349572450</v>
      </c>
      <c r="J291" s="83">
        <v>92057920</v>
      </c>
      <c r="K291" s="72">
        <f t="shared" si="61"/>
        <v>441630370</v>
      </c>
      <c r="L291" s="176">
        <f t="shared" si="59"/>
        <v>3774618.547008547</v>
      </c>
      <c r="M291" s="183">
        <f t="shared" ref="M291:M294" si="67">IFERROR(H291/$Q$62,"-")</f>
        <v>1.0933557611438183E-2</v>
      </c>
    </row>
    <row r="292" spans="2:13" ht="29.25" customHeight="1">
      <c r="B292" s="393"/>
      <c r="C292" s="386"/>
      <c r="D292" s="403"/>
      <c r="E292" s="80" t="str">
        <f>'高額レセ疾病傾向(患者数順)'!$C$9</f>
        <v>0210</v>
      </c>
      <c r="F292" s="222" t="str">
        <f>'高額レセ疾病傾向(患者数順)'!$D$9</f>
        <v>その他の悪性新生物＜腫瘍＞</v>
      </c>
      <c r="G292" s="222" t="s">
        <v>640</v>
      </c>
      <c r="H292" s="81">
        <v>94</v>
      </c>
      <c r="I292" s="82">
        <v>187225640</v>
      </c>
      <c r="J292" s="83">
        <v>173521960</v>
      </c>
      <c r="K292" s="72">
        <f t="shared" si="61"/>
        <v>360747600</v>
      </c>
      <c r="L292" s="176">
        <f t="shared" si="59"/>
        <v>3837740.4255319149</v>
      </c>
      <c r="M292" s="183">
        <f t="shared" si="67"/>
        <v>8.7842257732922164E-3</v>
      </c>
    </row>
    <row r="293" spans="2:13" ht="29.25" customHeight="1">
      <c r="B293" s="393"/>
      <c r="C293" s="386"/>
      <c r="D293" s="403"/>
      <c r="E293" s="80" t="str">
        <f>'高額レセ疾病傾向(患者数順)'!$C$10</f>
        <v>1011</v>
      </c>
      <c r="F293" s="222" t="str">
        <f>'高額レセ疾病傾向(患者数順)'!$D$10</f>
        <v>その他の呼吸器系の疾患</v>
      </c>
      <c r="G293" s="222" t="s">
        <v>650</v>
      </c>
      <c r="H293" s="81">
        <v>88</v>
      </c>
      <c r="I293" s="82">
        <v>225137960</v>
      </c>
      <c r="J293" s="83">
        <v>36643530</v>
      </c>
      <c r="K293" s="72">
        <f t="shared" si="61"/>
        <v>261781490</v>
      </c>
      <c r="L293" s="176">
        <f t="shared" si="59"/>
        <v>2974789.6590909092</v>
      </c>
      <c r="M293" s="183">
        <f t="shared" si="67"/>
        <v>8.2235305111671812E-3</v>
      </c>
    </row>
    <row r="294" spans="2:13" ht="29.25" customHeight="1" thickBot="1">
      <c r="B294" s="394"/>
      <c r="C294" s="388"/>
      <c r="D294" s="410"/>
      <c r="E294" s="84" t="str">
        <f>'高額レセ疾病傾向(患者数順)'!$C$11</f>
        <v>0906</v>
      </c>
      <c r="F294" s="223" t="str">
        <f>'高額レセ疾病傾向(患者数順)'!$D$11</f>
        <v>脳梗塞</v>
      </c>
      <c r="G294" s="223" t="s">
        <v>721</v>
      </c>
      <c r="H294" s="85">
        <v>47</v>
      </c>
      <c r="I294" s="86">
        <v>165753430</v>
      </c>
      <c r="J294" s="87">
        <v>15442600</v>
      </c>
      <c r="K294" s="73">
        <f t="shared" si="61"/>
        <v>181196030</v>
      </c>
      <c r="L294" s="177">
        <f t="shared" si="59"/>
        <v>3855234.6808510637</v>
      </c>
      <c r="M294" s="183">
        <f t="shared" si="67"/>
        <v>4.3921128866461082E-3</v>
      </c>
    </row>
    <row r="295" spans="2:13" ht="29.25" customHeight="1">
      <c r="B295" s="392">
        <v>59</v>
      </c>
      <c r="C295" s="405" t="s">
        <v>24</v>
      </c>
      <c r="D295" s="398">
        <f>Q63</f>
        <v>76479</v>
      </c>
      <c r="E295" s="88" t="str">
        <f>'高額レセ疾病傾向(患者数順)'!$C$7</f>
        <v>1901</v>
      </c>
      <c r="F295" s="221" t="str">
        <f>'高額レセ疾病傾向(患者数順)'!$D$7</f>
        <v>骨折</v>
      </c>
      <c r="G295" s="221" t="s">
        <v>638</v>
      </c>
      <c r="H295" s="137">
        <v>1202</v>
      </c>
      <c r="I295" s="138">
        <v>3111582240</v>
      </c>
      <c r="J295" s="139">
        <v>439054080</v>
      </c>
      <c r="K295" s="71">
        <f t="shared" si="61"/>
        <v>3550636320</v>
      </c>
      <c r="L295" s="175">
        <f t="shared" si="59"/>
        <v>2953940.3660565722</v>
      </c>
      <c r="M295" s="182">
        <f>IFERROR(H295/$Q$63,"-")</f>
        <v>1.5716732697864774E-2</v>
      </c>
    </row>
    <row r="296" spans="2:13" ht="29.25" customHeight="1">
      <c r="B296" s="393"/>
      <c r="C296" s="386"/>
      <c r="D296" s="403"/>
      <c r="E296" s="80" t="str">
        <f>'高額レセ疾病傾向(患者数順)'!$C$8</f>
        <v>0903</v>
      </c>
      <c r="F296" s="222" t="str">
        <f>'高額レセ疾病傾向(患者数順)'!$D$8</f>
        <v>その他の心疾患</v>
      </c>
      <c r="G296" s="222" t="s">
        <v>645</v>
      </c>
      <c r="H296" s="81">
        <v>927</v>
      </c>
      <c r="I296" s="82">
        <v>2529908770</v>
      </c>
      <c r="J296" s="83">
        <v>554825720</v>
      </c>
      <c r="K296" s="72">
        <f t="shared" si="61"/>
        <v>3084734490</v>
      </c>
      <c r="L296" s="176">
        <f t="shared" si="59"/>
        <v>3327653.1715210355</v>
      </c>
      <c r="M296" s="183">
        <f t="shared" ref="M296:M299" si="68">IFERROR(H296/$Q$63,"-")</f>
        <v>1.2120974385125329E-2</v>
      </c>
    </row>
    <row r="297" spans="2:13" ht="29.25" customHeight="1">
      <c r="B297" s="393"/>
      <c r="C297" s="386"/>
      <c r="D297" s="403"/>
      <c r="E297" s="80" t="str">
        <f>'高額レセ疾病傾向(患者数順)'!$C$9</f>
        <v>0210</v>
      </c>
      <c r="F297" s="222" t="str">
        <f>'高額レセ疾病傾向(患者数順)'!$D$9</f>
        <v>その他の悪性新生物＜腫瘍＞</v>
      </c>
      <c r="G297" s="222" t="s">
        <v>734</v>
      </c>
      <c r="H297" s="81">
        <v>688</v>
      </c>
      <c r="I297" s="82">
        <v>1406241700</v>
      </c>
      <c r="J297" s="83">
        <v>1032104460</v>
      </c>
      <c r="K297" s="72">
        <f t="shared" si="61"/>
        <v>2438346160</v>
      </c>
      <c r="L297" s="176">
        <f t="shared" si="59"/>
        <v>3544107.7906976743</v>
      </c>
      <c r="M297" s="183">
        <f t="shared" si="68"/>
        <v>8.9959335242354114E-3</v>
      </c>
    </row>
    <row r="298" spans="2:13" ht="29.25" customHeight="1">
      <c r="B298" s="393"/>
      <c r="C298" s="386"/>
      <c r="D298" s="403"/>
      <c r="E298" s="80" t="str">
        <f>'高額レセ疾病傾向(患者数順)'!$C$10</f>
        <v>1011</v>
      </c>
      <c r="F298" s="222" t="str">
        <f>'高額レセ疾病傾向(患者数順)'!$D$10</f>
        <v>その他の呼吸器系の疾患</v>
      </c>
      <c r="G298" s="222" t="s">
        <v>650</v>
      </c>
      <c r="H298" s="81">
        <v>697</v>
      </c>
      <c r="I298" s="82">
        <v>1587404030</v>
      </c>
      <c r="J298" s="83">
        <v>329446510</v>
      </c>
      <c r="K298" s="72">
        <f t="shared" si="61"/>
        <v>1916850540</v>
      </c>
      <c r="L298" s="176">
        <f t="shared" si="59"/>
        <v>2750144.2467718795</v>
      </c>
      <c r="M298" s="183">
        <f t="shared" si="68"/>
        <v>9.1136128871977928E-3</v>
      </c>
    </row>
    <row r="299" spans="2:13" ht="29.25" customHeight="1" thickBot="1">
      <c r="B299" s="394"/>
      <c r="C299" s="388"/>
      <c r="D299" s="410"/>
      <c r="E299" s="84" t="str">
        <f>'高額レセ疾病傾向(患者数順)'!$C$11</f>
        <v>0906</v>
      </c>
      <c r="F299" s="223" t="str">
        <f>'高額レセ疾病傾向(患者数順)'!$D$11</f>
        <v>脳梗塞</v>
      </c>
      <c r="G299" s="223" t="s">
        <v>658</v>
      </c>
      <c r="H299" s="85">
        <v>537</v>
      </c>
      <c r="I299" s="86">
        <v>1887594130</v>
      </c>
      <c r="J299" s="87">
        <v>164693590</v>
      </c>
      <c r="K299" s="73">
        <f t="shared" si="61"/>
        <v>2052287720</v>
      </c>
      <c r="L299" s="177">
        <f t="shared" si="59"/>
        <v>3821764.8417132217</v>
      </c>
      <c r="M299" s="183">
        <f t="shared" si="68"/>
        <v>7.0215353234221161E-3</v>
      </c>
    </row>
    <row r="300" spans="2:13" ht="29.25" customHeight="1">
      <c r="B300" s="392">
        <v>60</v>
      </c>
      <c r="C300" s="405" t="s">
        <v>51</v>
      </c>
      <c r="D300" s="398">
        <f>Q64</f>
        <v>9993</v>
      </c>
      <c r="E300" s="88" t="str">
        <f>'高額レセ疾病傾向(患者数順)'!$C$7</f>
        <v>1901</v>
      </c>
      <c r="F300" s="221" t="str">
        <f>'高額レセ疾病傾向(患者数順)'!$D$7</f>
        <v>骨折</v>
      </c>
      <c r="G300" s="221" t="s">
        <v>638</v>
      </c>
      <c r="H300" s="137">
        <v>176</v>
      </c>
      <c r="I300" s="138">
        <v>502261320</v>
      </c>
      <c r="J300" s="139">
        <v>56532830</v>
      </c>
      <c r="K300" s="71">
        <f t="shared" si="61"/>
        <v>558794150</v>
      </c>
      <c r="L300" s="175">
        <f t="shared" si="59"/>
        <v>3174966.7613636362</v>
      </c>
      <c r="M300" s="182">
        <f>IFERROR(H300/$Q$64,"-")</f>
        <v>1.761232863004103E-2</v>
      </c>
    </row>
    <row r="301" spans="2:13" ht="29.25" customHeight="1">
      <c r="B301" s="393"/>
      <c r="C301" s="386"/>
      <c r="D301" s="403"/>
      <c r="E301" s="80" t="str">
        <f>'高額レセ疾病傾向(患者数順)'!$C$8</f>
        <v>0903</v>
      </c>
      <c r="F301" s="222" t="str">
        <f>'高額レセ疾病傾向(患者数順)'!$D$8</f>
        <v>その他の心疾患</v>
      </c>
      <c r="G301" s="222" t="s">
        <v>735</v>
      </c>
      <c r="H301" s="81">
        <v>122</v>
      </c>
      <c r="I301" s="82">
        <v>357613220</v>
      </c>
      <c r="J301" s="83">
        <v>73665660</v>
      </c>
      <c r="K301" s="72">
        <f t="shared" si="61"/>
        <v>431278880</v>
      </c>
      <c r="L301" s="176">
        <f t="shared" si="59"/>
        <v>3535072.7868852457</v>
      </c>
      <c r="M301" s="183">
        <f t="shared" ref="M301:M304" si="69">IFERROR(H301/$Q$64,"-")</f>
        <v>1.220854598218753E-2</v>
      </c>
    </row>
    <row r="302" spans="2:13" ht="29.25" customHeight="1">
      <c r="B302" s="393"/>
      <c r="C302" s="386"/>
      <c r="D302" s="403"/>
      <c r="E302" s="80" t="str">
        <f>'高額レセ疾病傾向(患者数順)'!$C$9</f>
        <v>0210</v>
      </c>
      <c r="F302" s="222" t="str">
        <f>'高額レセ疾病傾向(患者数順)'!$D$9</f>
        <v>その他の悪性新生物＜腫瘍＞</v>
      </c>
      <c r="G302" s="222" t="s">
        <v>663</v>
      </c>
      <c r="H302" s="81">
        <v>68</v>
      </c>
      <c r="I302" s="82">
        <v>145880840</v>
      </c>
      <c r="J302" s="83">
        <v>90799370</v>
      </c>
      <c r="K302" s="72">
        <f t="shared" si="61"/>
        <v>236680210</v>
      </c>
      <c r="L302" s="176">
        <f t="shared" si="59"/>
        <v>3480591.3235294116</v>
      </c>
      <c r="M302" s="183">
        <f t="shared" si="69"/>
        <v>6.8047633343340337E-3</v>
      </c>
    </row>
    <row r="303" spans="2:13" ht="29.25" customHeight="1">
      <c r="B303" s="393"/>
      <c r="C303" s="386"/>
      <c r="D303" s="403"/>
      <c r="E303" s="80" t="str">
        <f>'高額レセ疾病傾向(患者数順)'!$C$10</f>
        <v>1011</v>
      </c>
      <c r="F303" s="222" t="str">
        <f>'高額レセ疾病傾向(患者数順)'!$D$10</f>
        <v>その他の呼吸器系の疾患</v>
      </c>
      <c r="G303" s="222" t="s">
        <v>641</v>
      </c>
      <c r="H303" s="81">
        <v>58</v>
      </c>
      <c r="I303" s="82">
        <v>139224860</v>
      </c>
      <c r="J303" s="83">
        <v>19835500</v>
      </c>
      <c r="K303" s="72">
        <f t="shared" si="61"/>
        <v>159060360</v>
      </c>
      <c r="L303" s="176">
        <f t="shared" si="59"/>
        <v>2742420</v>
      </c>
      <c r="M303" s="183">
        <f t="shared" si="69"/>
        <v>5.8040628439907935E-3</v>
      </c>
    </row>
    <row r="304" spans="2:13" ht="29.25" customHeight="1" thickBot="1">
      <c r="B304" s="394"/>
      <c r="C304" s="388"/>
      <c r="D304" s="410"/>
      <c r="E304" s="84" t="str">
        <f>'高額レセ疾病傾向(患者数順)'!$C$11</f>
        <v>0906</v>
      </c>
      <c r="F304" s="223" t="str">
        <f>'高額レセ疾病傾向(患者数順)'!$D$11</f>
        <v>脳梗塞</v>
      </c>
      <c r="G304" s="223" t="s">
        <v>647</v>
      </c>
      <c r="H304" s="85">
        <v>80</v>
      </c>
      <c r="I304" s="86">
        <v>317643850</v>
      </c>
      <c r="J304" s="87">
        <v>25949080</v>
      </c>
      <c r="K304" s="73">
        <f t="shared" si="61"/>
        <v>343592930</v>
      </c>
      <c r="L304" s="177">
        <f t="shared" si="59"/>
        <v>4294911.625</v>
      </c>
      <c r="M304" s="184">
        <f t="shared" si="69"/>
        <v>8.0056039227459214E-3</v>
      </c>
    </row>
    <row r="305" spans="2:13" ht="29.25" customHeight="1">
      <c r="B305" s="392">
        <v>61</v>
      </c>
      <c r="C305" s="405" t="s">
        <v>19</v>
      </c>
      <c r="D305" s="398">
        <f>Q65</f>
        <v>8783</v>
      </c>
      <c r="E305" s="88" t="str">
        <f>'高額レセ疾病傾向(患者数順)'!$C$7</f>
        <v>1901</v>
      </c>
      <c r="F305" s="221" t="str">
        <f>'高額レセ疾病傾向(患者数順)'!$D$7</f>
        <v>骨折</v>
      </c>
      <c r="G305" s="221" t="s">
        <v>638</v>
      </c>
      <c r="H305" s="137">
        <v>145</v>
      </c>
      <c r="I305" s="138">
        <v>338449160</v>
      </c>
      <c r="J305" s="139">
        <v>56879990</v>
      </c>
      <c r="K305" s="71">
        <f t="shared" si="61"/>
        <v>395329150</v>
      </c>
      <c r="L305" s="175">
        <f t="shared" si="59"/>
        <v>2726407.9310344825</v>
      </c>
      <c r="M305" s="182">
        <f>IFERROR(H305/$Q$65,"-")</f>
        <v>1.6509165433223272E-2</v>
      </c>
    </row>
    <row r="306" spans="2:13" ht="29.25" customHeight="1">
      <c r="B306" s="393"/>
      <c r="C306" s="386"/>
      <c r="D306" s="403"/>
      <c r="E306" s="80" t="str">
        <f>'高額レセ疾病傾向(患者数順)'!$C$8</f>
        <v>0903</v>
      </c>
      <c r="F306" s="222" t="str">
        <f>'高額レセ疾病傾向(患者数順)'!$D$8</f>
        <v>その他の心疾患</v>
      </c>
      <c r="G306" s="222" t="s">
        <v>639</v>
      </c>
      <c r="H306" s="81">
        <v>90</v>
      </c>
      <c r="I306" s="82">
        <v>235753710</v>
      </c>
      <c r="J306" s="83">
        <v>59083720</v>
      </c>
      <c r="K306" s="72">
        <f t="shared" si="61"/>
        <v>294837430</v>
      </c>
      <c r="L306" s="176">
        <f t="shared" si="59"/>
        <v>3275971.4444444445</v>
      </c>
      <c r="M306" s="183">
        <f t="shared" ref="M306:M309" si="70">IFERROR(H306/$Q$65,"-")</f>
        <v>1.0247068199931686E-2</v>
      </c>
    </row>
    <row r="307" spans="2:13" ht="29.25" customHeight="1">
      <c r="B307" s="393"/>
      <c r="C307" s="386"/>
      <c r="D307" s="403"/>
      <c r="E307" s="80" t="str">
        <f>'高額レセ疾病傾向(患者数順)'!$C$9</f>
        <v>0210</v>
      </c>
      <c r="F307" s="222" t="str">
        <f>'高額レセ疾病傾向(患者数順)'!$D$9</f>
        <v>その他の悪性新生物＜腫瘍＞</v>
      </c>
      <c r="G307" s="222" t="s">
        <v>724</v>
      </c>
      <c r="H307" s="81">
        <v>97</v>
      </c>
      <c r="I307" s="82">
        <v>213794280</v>
      </c>
      <c r="J307" s="83">
        <v>154704940</v>
      </c>
      <c r="K307" s="72">
        <f t="shared" si="61"/>
        <v>368499220</v>
      </c>
      <c r="L307" s="176">
        <f t="shared" si="59"/>
        <v>3798961.030927835</v>
      </c>
      <c r="M307" s="183">
        <f t="shared" si="70"/>
        <v>1.1044062393259706E-2</v>
      </c>
    </row>
    <row r="308" spans="2:13" ht="29.25" customHeight="1">
      <c r="B308" s="393"/>
      <c r="C308" s="386"/>
      <c r="D308" s="403"/>
      <c r="E308" s="80" t="str">
        <f>'高額レセ疾病傾向(患者数順)'!$C$10</f>
        <v>1011</v>
      </c>
      <c r="F308" s="222" t="str">
        <f>'高額レセ疾病傾向(患者数順)'!$D$10</f>
        <v>その他の呼吸器系の疾患</v>
      </c>
      <c r="G308" s="222" t="s">
        <v>664</v>
      </c>
      <c r="H308" s="81">
        <v>73</v>
      </c>
      <c r="I308" s="82">
        <v>175141350</v>
      </c>
      <c r="J308" s="83">
        <v>32406470</v>
      </c>
      <c r="K308" s="72">
        <f t="shared" si="61"/>
        <v>207547820</v>
      </c>
      <c r="L308" s="176">
        <f t="shared" si="59"/>
        <v>2843120.8219178081</v>
      </c>
      <c r="M308" s="183">
        <f t="shared" si="70"/>
        <v>8.3115108732779233E-3</v>
      </c>
    </row>
    <row r="309" spans="2:13" ht="29.25" customHeight="1" thickBot="1">
      <c r="B309" s="394"/>
      <c r="C309" s="388"/>
      <c r="D309" s="410"/>
      <c r="E309" s="84" t="str">
        <f>'高額レセ疾病傾向(患者数順)'!$C$11</f>
        <v>0906</v>
      </c>
      <c r="F309" s="223" t="str">
        <f>'高額レセ疾病傾向(患者数順)'!$D$11</f>
        <v>脳梗塞</v>
      </c>
      <c r="G309" s="223" t="s">
        <v>736</v>
      </c>
      <c r="H309" s="85">
        <v>88</v>
      </c>
      <c r="I309" s="86">
        <v>278003220</v>
      </c>
      <c r="J309" s="87">
        <v>24362530</v>
      </c>
      <c r="K309" s="73">
        <f t="shared" si="61"/>
        <v>302365750</v>
      </c>
      <c r="L309" s="177">
        <f t="shared" si="59"/>
        <v>3435974.4318181816</v>
      </c>
      <c r="M309" s="183">
        <f t="shared" si="70"/>
        <v>1.0019355573266537E-2</v>
      </c>
    </row>
    <row r="310" spans="2:13" ht="29.25" customHeight="1">
      <c r="B310" s="392">
        <v>62</v>
      </c>
      <c r="C310" s="405" t="s">
        <v>20</v>
      </c>
      <c r="D310" s="398">
        <f>Q66</f>
        <v>12953</v>
      </c>
      <c r="E310" s="88" t="str">
        <f>'高額レセ疾病傾向(患者数順)'!$C$7</f>
        <v>1901</v>
      </c>
      <c r="F310" s="221" t="str">
        <f>'高額レセ疾病傾向(患者数順)'!$D$7</f>
        <v>骨折</v>
      </c>
      <c r="G310" s="221" t="s">
        <v>649</v>
      </c>
      <c r="H310" s="137">
        <v>203</v>
      </c>
      <c r="I310" s="138">
        <v>448699870</v>
      </c>
      <c r="J310" s="139">
        <v>77107590</v>
      </c>
      <c r="K310" s="71">
        <f t="shared" si="61"/>
        <v>525807460</v>
      </c>
      <c r="L310" s="175">
        <f t="shared" si="59"/>
        <v>2590184.5320197046</v>
      </c>
      <c r="M310" s="182">
        <f>IFERROR(H310/$Q$66,"-")</f>
        <v>1.5672045086080444E-2</v>
      </c>
    </row>
    <row r="311" spans="2:13" ht="29.25" customHeight="1">
      <c r="B311" s="393"/>
      <c r="C311" s="386"/>
      <c r="D311" s="403"/>
      <c r="E311" s="80" t="str">
        <f>'高額レセ疾病傾向(患者数順)'!$C$8</f>
        <v>0903</v>
      </c>
      <c r="F311" s="222" t="str">
        <f>'高額レセ疾病傾向(患者数順)'!$D$8</f>
        <v>その他の心疾患</v>
      </c>
      <c r="G311" s="222" t="s">
        <v>737</v>
      </c>
      <c r="H311" s="81">
        <v>144</v>
      </c>
      <c r="I311" s="82">
        <v>301553540</v>
      </c>
      <c r="J311" s="83">
        <v>106139160</v>
      </c>
      <c r="K311" s="72">
        <f t="shared" si="61"/>
        <v>407692700</v>
      </c>
      <c r="L311" s="176">
        <f t="shared" si="59"/>
        <v>2831199.3055555555</v>
      </c>
      <c r="M311" s="183">
        <f t="shared" ref="M311:M314" si="71">IFERROR(H311/$Q$66,"-")</f>
        <v>1.1117115726086622E-2</v>
      </c>
    </row>
    <row r="312" spans="2:13" ht="29.25" customHeight="1">
      <c r="B312" s="393"/>
      <c r="C312" s="386"/>
      <c r="D312" s="403"/>
      <c r="E312" s="80" t="str">
        <f>'高額レセ疾病傾向(患者数順)'!$C$9</f>
        <v>0210</v>
      </c>
      <c r="F312" s="222" t="str">
        <f>'高額レセ疾病傾向(患者数順)'!$D$9</f>
        <v>その他の悪性新生物＜腫瘍＞</v>
      </c>
      <c r="G312" s="222" t="s">
        <v>646</v>
      </c>
      <c r="H312" s="81">
        <v>130</v>
      </c>
      <c r="I312" s="82">
        <v>251903970</v>
      </c>
      <c r="J312" s="83">
        <v>246067600</v>
      </c>
      <c r="K312" s="72">
        <f t="shared" si="61"/>
        <v>497971570</v>
      </c>
      <c r="L312" s="176">
        <f t="shared" si="59"/>
        <v>3830550.5384615385</v>
      </c>
      <c r="M312" s="183">
        <f t="shared" si="71"/>
        <v>1.0036285030494866E-2</v>
      </c>
    </row>
    <row r="313" spans="2:13" ht="29.25" customHeight="1">
      <c r="B313" s="393"/>
      <c r="C313" s="386"/>
      <c r="D313" s="403"/>
      <c r="E313" s="80" t="str">
        <f>'高額レセ疾病傾向(患者数順)'!$C$10</f>
        <v>1011</v>
      </c>
      <c r="F313" s="222" t="str">
        <f>'高額レセ疾病傾向(患者数順)'!$D$10</f>
        <v>その他の呼吸器系の疾患</v>
      </c>
      <c r="G313" s="222" t="s">
        <v>684</v>
      </c>
      <c r="H313" s="81">
        <v>122</v>
      </c>
      <c r="I313" s="82">
        <v>267210980</v>
      </c>
      <c r="J313" s="83">
        <v>55569080</v>
      </c>
      <c r="K313" s="72">
        <f t="shared" si="61"/>
        <v>322780060</v>
      </c>
      <c r="L313" s="176">
        <f t="shared" si="59"/>
        <v>2645738.1967213117</v>
      </c>
      <c r="M313" s="183">
        <f t="shared" si="71"/>
        <v>9.4186674901567211E-3</v>
      </c>
    </row>
    <row r="314" spans="2:13" ht="29.25" customHeight="1" thickBot="1">
      <c r="B314" s="394"/>
      <c r="C314" s="388"/>
      <c r="D314" s="410"/>
      <c r="E314" s="84" t="str">
        <f>'高額レセ疾病傾向(患者数順)'!$C$11</f>
        <v>0906</v>
      </c>
      <c r="F314" s="223" t="str">
        <f>'高額レセ疾病傾向(患者数順)'!$D$11</f>
        <v>脳梗塞</v>
      </c>
      <c r="G314" s="223" t="s">
        <v>679</v>
      </c>
      <c r="H314" s="85">
        <v>92</v>
      </c>
      <c r="I314" s="86">
        <v>278302310</v>
      </c>
      <c r="J314" s="87">
        <v>26007700</v>
      </c>
      <c r="K314" s="73">
        <f t="shared" si="61"/>
        <v>304310010</v>
      </c>
      <c r="L314" s="177">
        <f t="shared" si="59"/>
        <v>3307717.5</v>
      </c>
      <c r="M314" s="183">
        <f t="shared" si="71"/>
        <v>7.1026017138886748E-3</v>
      </c>
    </row>
    <row r="315" spans="2:13" ht="29.25" customHeight="1">
      <c r="B315" s="392">
        <v>63</v>
      </c>
      <c r="C315" s="405" t="s">
        <v>31</v>
      </c>
      <c r="D315" s="398">
        <f>Q67</f>
        <v>9425</v>
      </c>
      <c r="E315" s="88" t="str">
        <f>'高額レセ疾病傾向(患者数順)'!$C$7</f>
        <v>1901</v>
      </c>
      <c r="F315" s="221" t="str">
        <f>'高額レセ疾病傾向(患者数順)'!$D$7</f>
        <v>骨折</v>
      </c>
      <c r="G315" s="221" t="s">
        <v>733</v>
      </c>
      <c r="H315" s="137">
        <v>172</v>
      </c>
      <c r="I315" s="138">
        <v>392917730</v>
      </c>
      <c r="J315" s="139">
        <v>55356280</v>
      </c>
      <c r="K315" s="71">
        <f t="shared" si="61"/>
        <v>448274010</v>
      </c>
      <c r="L315" s="175">
        <f t="shared" si="59"/>
        <v>2606244.2441860465</v>
      </c>
      <c r="M315" s="182">
        <f>IFERROR(H315/$Q$67,"-")</f>
        <v>1.8249336870026524E-2</v>
      </c>
    </row>
    <row r="316" spans="2:13" ht="29.25" customHeight="1">
      <c r="B316" s="393"/>
      <c r="C316" s="386"/>
      <c r="D316" s="403"/>
      <c r="E316" s="80" t="str">
        <f>'高額レセ疾病傾向(患者数順)'!$C$8</f>
        <v>0903</v>
      </c>
      <c r="F316" s="222" t="str">
        <f>'高額レセ疾病傾向(患者数順)'!$D$8</f>
        <v>その他の心疾患</v>
      </c>
      <c r="G316" s="222" t="s">
        <v>645</v>
      </c>
      <c r="H316" s="81">
        <v>108</v>
      </c>
      <c r="I316" s="82">
        <v>348155630</v>
      </c>
      <c r="J316" s="83">
        <v>92169040</v>
      </c>
      <c r="K316" s="72">
        <f t="shared" si="61"/>
        <v>440324670</v>
      </c>
      <c r="L316" s="176">
        <f t="shared" si="59"/>
        <v>4077080.277777778</v>
      </c>
      <c r="M316" s="183">
        <f t="shared" ref="M316:M319" si="72">IFERROR(H316/$Q$67,"-")</f>
        <v>1.1458885941644563E-2</v>
      </c>
    </row>
    <row r="317" spans="2:13" ht="29.25" customHeight="1">
      <c r="B317" s="393"/>
      <c r="C317" s="386"/>
      <c r="D317" s="403"/>
      <c r="E317" s="80" t="str">
        <f>'高額レセ疾病傾向(患者数順)'!$C$9</f>
        <v>0210</v>
      </c>
      <c r="F317" s="222" t="str">
        <f>'高額レセ疾病傾向(患者数順)'!$D$9</f>
        <v>その他の悪性新生物＜腫瘍＞</v>
      </c>
      <c r="G317" s="222" t="s">
        <v>655</v>
      </c>
      <c r="H317" s="81">
        <v>86</v>
      </c>
      <c r="I317" s="82">
        <v>155485600</v>
      </c>
      <c r="J317" s="83">
        <v>197248690</v>
      </c>
      <c r="K317" s="72">
        <f t="shared" si="61"/>
        <v>352734290</v>
      </c>
      <c r="L317" s="176">
        <f t="shared" si="59"/>
        <v>4101561.5116279069</v>
      </c>
      <c r="M317" s="183">
        <f t="shared" si="72"/>
        <v>9.1246684350132622E-3</v>
      </c>
    </row>
    <row r="318" spans="2:13" ht="29.25" customHeight="1">
      <c r="B318" s="393"/>
      <c r="C318" s="386"/>
      <c r="D318" s="403"/>
      <c r="E318" s="80" t="str">
        <f>'高額レセ疾病傾向(患者数順)'!$C$10</f>
        <v>1011</v>
      </c>
      <c r="F318" s="222" t="str">
        <f>'高額レセ疾病傾向(患者数順)'!$D$10</f>
        <v>その他の呼吸器系の疾患</v>
      </c>
      <c r="G318" s="222" t="s">
        <v>738</v>
      </c>
      <c r="H318" s="81">
        <v>68</v>
      </c>
      <c r="I318" s="82">
        <v>135255080</v>
      </c>
      <c r="J318" s="83">
        <v>41915380</v>
      </c>
      <c r="K318" s="72">
        <f t="shared" si="61"/>
        <v>177170460</v>
      </c>
      <c r="L318" s="176">
        <f t="shared" si="59"/>
        <v>2605447.9411764704</v>
      </c>
      <c r="M318" s="183">
        <f t="shared" si="72"/>
        <v>7.2148541114058357E-3</v>
      </c>
    </row>
    <row r="319" spans="2:13" ht="29.25" customHeight="1" thickBot="1">
      <c r="B319" s="394"/>
      <c r="C319" s="388"/>
      <c r="D319" s="410"/>
      <c r="E319" s="84" t="str">
        <f>'高額レセ疾病傾向(患者数順)'!$C$11</f>
        <v>0906</v>
      </c>
      <c r="F319" s="223" t="str">
        <f>'高額レセ疾病傾向(患者数順)'!$D$11</f>
        <v>脳梗塞</v>
      </c>
      <c r="G319" s="223" t="s">
        <v>739</v>
      </c>
      <c r="H319" s="85">
        <v>74</v>
      </c>
      <c r="I319" s="86">
        <v>263354910</v>
      </c>
      <c r="J319" s="87">
        <v>21331870</v>
      </c>
      <c r="K319" s="73">
        <f t="shared" si="61"/>
        <v>284686780</v>
      </c>
      <c r="L319" s="177">
        <f t="shared" si="59"/>
        <v>3847118.6486486485</v>
      </c>
      <c r="M319" s="184">
        <f t="shared" si="72"/>
        <v>7.8514588859416451E-3</v>
      </c>
    </row>
    <row r="320" spans="2:13" ht="29.25" customHeight="1">
      <c r="B320" s="392">
        <v>64</v>
      </c>
      <c r="C320" s="405" t="s">
        <v>52</v>
      </c>
      <c r="D320" s="398">
        <f>Q68</f>
        <v>9877</v>
      </c>
      <c r="E320" s="88" t="str">
        <f>'高額レセ疾病傾向(患者数順)'!$C$7</f>
        <v>1901</v>
      </c>
      <c r="F320" s="221" t="str">
        <f>'高額レセ疾病傾向(患者数順)'!$D$7</f>
        <v>骨折</v>
      </c>
      <c r="G320" s="221" t="s">
        <v>740</v>
      </c>
      <c r="H320" s="137">
        <v>161</v>
      </c>
      <c r="I320" s="138">
        <v>453577510</v>
      </c>
      <c r="J320" s="139">
        <v>65063850</v>
      </c>
      <c r="K320" s="71">
        <f t="shared" si="61"/>
        <v>518641360</v>
      </c>
      <c r="L320" s="175">
        <f t="shared" si="59"/>
        <v>3221374.9068322983</v>
      </c>
      <c r="M320" s="182">
        <f>IFERROR(H320/$Q$68,"-")</f>
        <v>1.6300496102055279E-2</v>
      </c>
    </row>
    <row r="321" spans="2:13" ht="29.25" customHeight="1">
      <c r="B321" s="393"/>
      <c r="C321" s="386"/>
      <c r="D321" s="403"/>
      <c r="E321" s="80" t="str">
        <f>'高額レセ疾病傾向(患者数順)'!$C$8</f>
        <v>0903</v>
      </c>
      <c r="F321" s="222" t="str">
        <f>'高額レセ疾病傾向(患者数順)'!$D$8</f>
        <v>その他の心疾患</v>
      </c>
      <c r="G321" s="222" t="s">
        <v>662</v>
      </c>
      <c r="H321" s="81">
        <v>127</v>
      </c>
      <c r="I321" s="82">
        <v>362984750</v>
      </c>
      <c r="J321" s="83">
        <v>69111860</v>
      </c>
      <c r="K321" s="72">
        <f t="shared" si="61"/>
        <v>432096610</v>
      </c>
      <c r="L321" s="176">
        <f t="shared" si="59"/>
        <v>3402335.5118110236</v>
      </c>
      <c r="M321" s="183">
        <f t="shared" ref="M321:M324" si="73">IFERROR(H321/$Q$68,"-")</f>
        <v>1.2858155310316898E-2</v>
      </c>
    </row>
    <row r="322" spans="2:13" ht="29.25" customHeight="1">
      <c r="B322" s="393"/>
      <c r="C322" s="386"/>
      <c r="D322" s="403"/>
      <c r="E322" s="80" t="str">
        <f>'高額レセ疾病傾向(患者数順)'!$C$9</f>
        <v>0210</v>
      </c>
      <c r="F322" s="222" t="str">
        <f>'高額レセ疾病傾向(患者数順)'!$D$9</f>
        <v>その他の悪性新生物＜腫瘍＞</v>
      </c>
      <c r="G322" s="222" t="s">
        <v>741</v>
      </c>
      <c r="H322" s="81">
        <v>76</v>
      </c>
      <c r="I322" s="82">
        <v>146269920</v>
      </c>
      <c r="J322" s="83">
        <v>131035010</v>
      </c>
      <c r="K322" s="72">
        <f t="shared" si="61"/>
        <v>277304930</v>
      </c>
      <c r="L322" s="176">
        <f t="shared" si="59"/>
        <v>3648749.0789473685</v>
      </c>
      <c r="M322" s="183">
        <f t="shared" si="73"/>
        <v>7.694644122709325E-3</v>
      </c>
    </row>
    <row r="323" spans="2:13" ht="29.25" customHeight="1">
      <c r="B323" s="393"/>
      <c r="C323" s="386"/>
      <c r="D323" s="403"/>
      <c r="E323" s="80" t="str">
        <f>'高額レセ疾病傾向(患者数順)'!$C$10</f>
        <v>1011</v>
      </c>
      <c r="F323" s="222" t="str">
        <f>'高額レセ疾病傾向(患者数順)'!$D$10</f>
        <v>その他の呼吸器系の疾患</v>
      </c>
      <c r="G323" s="222" t="s">
        <v>742</v>
      </c>
      <c r="H323" s="81">
        <v>60</v>
      </c>
      <c r="I323" s="82">
        <v>137711900</v>
      </c>
      <c r="J323" s="83">
        <v>41260300</v>
      </c>
      <c r="K323" s="72">
        <f t="shared" si="61"/>
        <v>178972200</v>
      </c>
      <c r="L323" s="176">
        <f t="shared" si="59"/>
        <v>2982870</v>
      </c>
      <c r="M323" s="183">
        <f t="shared" si="73"/>
        <v>6.0747190442442039E-3</v>
      </c>
    </row>
    <row r="324" spans="2:13" ht="29.25" customHeight="1" thickBot="1">
      <c r="B324" s="394"/>
      <c r="C324" s="388"/>
      <c r="D324" s="410"/>
      <c r="E324" s="84" t="str">
        <f>'高額レセ疾病傾向(患者数順)'!$C$11</f>
        <v>0906</v>
      </c>
      <c r="F324" s="223" t="str">
        <f>'高額レセ疾病傾向(患者数順)'!$D$11</f>
        <v>脳梗塞</v>
      </c>
      <c r="G324" s="223" t="s">
        <v>701</v>
      </c>
      <c r="H324" s="85">
        <v>54</v>
      </c>
      <c r="I324" s="86">
        <v>181856340</v>
      </c>
      <c r="J324" s="87">
        <v>19612700</v>
      </c>
      <c r="K324" s="73">
        <f t="shared" si="61"/>
        <v>201469040</v>
      </c>
      <c r="L324" s="177">
        <f t="shared" si="59"/>
        <v>3730908.1481481483</v>
      </c>
      <c r="M324" s="184">
        <f t="shared" si="73"/>
        <v>5.4672471398197831E-3</v>
      </c>
    </row>
    <row r="325" spans="2:13" ht="29.25" customHeight="1">
      <c r="B325" s="392">
        <v>65</v>
      </c>
      <c r="C325" s="405" t="s">
        <v>12</v>
      </c>
      <c r="D325" s="398">
        <f>Q69</f>
        <v>4881</v>
      </c>
      <c r="E325" s="88" t="str">
        <f>'高額レセ疾病傾向(患者数順)'!$C$7</f>
        <v>1901</v>
      </c>
      <c r="F325" s="221" t="str">
        <f>'高額レセ疾病傾向(患者数順)'!$D$7</f>
        <v>骨折</v>
      </c>
      <c r="G325" s="221" t="s">
        <v>659</v>
      </c>
      <c r="H325" s="137">
        <v>114</v>
      </c>
      <c r="I325" s="138">
        <v>342837060</v>
      </c>
      <c r="J325" s="139">
        <v>34154480</v>
      </c>
      <c r="K325" s="71">
        <f t="shared" si="61"/>
        <v>376991540</v>
      </c>
      <c r="L325" s="175">
        <f t="shared" ref="L325:L374" si="74">IFERROR(K325/H325,"-")</f>
        <v>3306943.3333333335</v>
      </c>
      <c r="M325" s="182">
        <f>IFERROR(H325/$Q$69,"-")</f>
        <v>2.3355869698832205E-2</v>
      </c>
    </row>
    <row r="326" spans="2:13" ht="29.25" customHeight="1">
      <c r="B326" s="393"/>
      <c r="C326" s="386"/>
      <c r="D326" s="403"/>
      <c r="E326" s="80" t="str">
        <f>'高額レセ疾病傾向(患者数順)'!$C$8</f>
        <v>0903</v>
      </c>
      <c r="F326" s="222" t="str">
        <f>'高額レセ疾病傾向(患者数順)'!$D$8</f>
        <v>その他の心疾患</v>
      </c>
      <c r="G326" s="222" t="s">
        <v>743</v>
      </c>
      <c r="H326" s="81">
        <v>44</v>
      </c>
      <c r="I326" s="82">
        <v>119608510</v>
      </c>
      <c r="J326" s="83">
        <v>24825030</v>
      </c>
      <c r="K326" s="72">
        <f t="shared" ref="K326:K373" si="75">IF(SUM(I326:J326)=0,"-",SUM(I326:J326))</f>
        <v>144433540</v>
      </c>
      <c r="L326" s="176">
        <f t="shared" si="74"/>
        <v>3282580.4545454546</v>
      </c>
      <c r="M326" s="183">
        <f t="shared" ref="M326:M329" si="76">IFERROR(H326/$Q$69,"-")</f>
        <v>9.014546199549273E-3</v>
      </c>
    </row>
    <row r="327" spans="2:13" ht="29.25" customHeight="1">
      <c r="B327" s="393"/>
      <c r="C327" s="386"/>
      <c r="D327" s="403"/>
      <c r="E327" s="80" t="str">
        <f>'高額レセ疾病傾向(患者数順)'!$C$9</f>
        <v>0210</v>
      </c>
      <c r="F327" s="222" t="str">
        <f>'高額レセ疾病傾向(患者数順)'!$D$9</f>
        <v>その他の悪性新生物＜腫瘍＞</v>
      </c>
      <c r="G327" s="222" t="s">
        <v>744</v>
      </c>
      <c r="H327" s="81">
        <v>40</v>
      </c>
      <c r="I327" s="82">
        <v>90126060</v>
      </c>
      <c r="J327" s="83">
        <v>67246300</v>
      </c>
      <c r="K327" s="72">
        <f t="shared" si="75"/>
        <v>157372360</v>
      </c>
      <c r="L327" s="176">
        <f t="shared" si="74"/>
        <v>3934309</v>
      </c>
      <c r="M327" s="183">
        <f t="shared" si="76"/>
        <v>8.1950419995902475E-3</v>
      </c>
    </row>
    <row r="328" spans="2:13" ht="29.25" customHeight="1">
      <c r="B328" s="393"/>
      <c r="C328" s="386"/>
      <c r="D328" s="403"/>
      <c r="E328" s="80" t="str">
        <f>'高額レセ疾病傾向(患者数順)'!$C$10</f>
        <v>1011</v>
      </c>
      <c r="F328" s="222" t="str">
        <f>'高額レセ疾病傾向(患者数順)'!$D$10</f>
        <v>その他の呼吸器系の疾患</v>
      </c>
      <c r="G328" s="222" t="s">
        <v>707</v>
      </c>
      <c r="H328" s="81">
        <v>35</v>
      </c>
      <c r="I328" s="82">
        <v>68082270</v>
      </c>
      <c r="J328" s="83">
        <v>23208930</v>
      </c>
      <c r="K328" s="72">
        <f t="shared" si="75"/>
        <v>91291200</v>
      </c>
      <c r="L328" s="176">
        <f t="shared" si="74"/>
        <v>2608320</v>
      </c>
      <c r="M328" s="183">
        <f t="shared" si="76"/>
        <v>7.170661749641467E-3</v>
      </c>
    </row>
    <row r="329" spans="2:13" ht="29.25" customHeight="1" thickBot="1">
      <c r="B329" s="394"/>
      <c r="C329" s="388"/>
      <c r="D329" s="410"/>
      <c r="E329" s="84" t="str">
        <f>'高額レセ疾病傾向(患者数順)'!$C$11</f>
        <v>0906</v>
      </c>
      <c r="F329" s="223" t="str">
        <f>'高額レセ疾病傾向(患者数順)'!$D$11</f>
        <v>脳梗塞</v>
      </c>
      <c r="G329" s="223" t="s">
        <v>677</v>
      </c>
      <c r="H329" s="85">
        <v>37</v>
      </c>
      <c r="I329" s="86">
        <v>141205960</v>
      </c>
      <c r="J329" s="87">
        <v>7607010</v>
      </c>
      <c r="K329" s="73">
        <f t="shared" si="75"/>
        <v>148812970</v>
      </c>
      <c r="L329" s="177">
        <f t="shared" si="74"/>
        <v>4021972.1621621624</v>
      </c>
      <c r="M329" s="183">
        <f t="shared" si="76"/>
        <v>7.5804138496209797E-3</v>
      </c>
    </row>
    <row r="330" spans="2:13" ht="29.25" customHeight="1">
      <c r="B330" s="392">
        <v>66</v>
      </c>
      <c r="C330" s="405" t="s">
        <v>6</v>
      </c>
      <c r="D330" s="398">
        <f>Q70</f>
        <v>5005</v>
      </c>
      <c r="E330" s="88" t="str">
        <f>'高額レセ疾病傾向(患者数順)'!$C$7</f>
        <v>1901</v>
      </c>
      <c r="F330" s="221" t="str">
        <f>'高額レセ疾病傾向(患者数順)'!$D$7</f>
        <v>骨折</v>
      </c>
      <c r="G330" s="221" t="s">
        <v>745</v>
      </c>
      <c r="H330" s="137">
        <v>73</v>
      </c>
      <c r="I330" s="138">
        <v>182164370</v>
      </c>
      <c r="J330" s="139">
        <v>26162300</v>
      </c>
      <c r="K330" s="71">
        <f t="shared" si="75"/>
        <v>208326670</v>
      </c>
      <c r="L330" s="175">
        <f t="shared" si="74"/>
        <v>2853790</v>
      </c>
      <c r="M330" s="182">
        <f>IFERROR(H330/$Q$70,"-")</f>
        <v>1.4585414585414586E-2</v>
      </c>
    </row>
    <row r="331" spans="2:13" ht="29.25" customHeight="1">
      <c r="B331" s="393"/>
      <c r="C331" s="386"/>
      <c r="D331" s="403"/>
      <c r="E331" s="80" t="str">
        <f>'高額レセ疾病傾向(患者数順)'!$C$8</f>
        <v>0903</v>
      </c>
      <c r="F331" s="222" t="str">
        <f>'高額レセ疾病傾向(患者数順)'!$D$8</f>
        <v>その他の心疾患</v>
      </c>
      <c r="G331" s="222" t="s">
        <v>689</v>
      </c>
      <c r="H331" s="81">
        <v>66</v>
      </c>
      <c r="I331" s="82">
        <v>195896480</v>
      </c>
      <c r="J331" s="83">
        <v>42434220</v>
      </c>
      <c r="K331" s="72">
        <f t="shared" si="75"/>
        <v>238330700</v>
      </c>
      <c r="L331" s="176">
        <f t="shared" si="74"/>
        <v>3611071.2121212119</v>
      </c>
      <c r="M331" s="183">
        <f t="shared" ref="M331:M334" si="77">IFERROR(H331/$Q$70,"-")</f>
        <v>1.3186813186813187E-2</v>
      </c>
    </row>
    <row r="332" spans="2:13" ht="29.25" customHeight="1">
      <c r="B332" s="393"/>
      <c r="C332" s="386"/>
      <c r="D332" s="403"/>
      <c r="E332" s="80" t="str">
        <f>'高額レセ疾病傾向(患者数順)'!$C$9</f>
        <v>0210</v>
      </c>
      <c r="F332" s="222" t="str">
        <f>'高額レセ疾病傾向(患者数順)'!$D$9</f>
        <v>その他の悪性新生物＜腫瘍＞</v>
      </c>
      <c r="G332" s="222" t="s">
        <v>746</v>
      </c>
      <c r="H332" s="81">
        <v>42</v>
      </c>
      <c r="I332" s="82">
        <v>86630870</v>
      </c>
      <c r="J332" s="83">
        <v>79638680</v>
      </c>
      <c r="K332" s="72">
        <f t="shared" si="75"/>
        <v>166269550</v>
      </c>
      <c r="L332" s="176">
        <f t="shared" si="74"/>
        <v>3958798.8095238097</v>
      </c>
      <c r="M332" s="183">
        <f t="shared" si="77"/>
        <v>8.3916083916083916E-3</v>
      </c>
    </row>
    <row r="333" spans="2:13" ht="29.25" customHeight="1">
      <c r="B333" s="393"/>
      <c r="C333" s="386"/>
      <c r="D333" s="403"/>
      <c r="E333" s="80" t="str">
        <f>'高額レセ疾病傾向(患者数順)'!$C$10</f>
        <v>1011</v>
      </c>
      <c r="F333" s="222" t="str">
        <f>'高額レセ疾病傾向(患者数順)'!$D$10</f>
        <v>その他の呼吸器系の疾患</v>
      </c>
      <c r="G333" s="222" t="s">
        <v>747</v>
      </c>
      <c r="H333" s="81">
        <v>55</v>
      </c>
      <c r="I333" s="82">
        <v>136944470</v>
      </c>
      <c r="J333" s="83">
        <v>22682900</v>
      </c>
      <c r="K333" s="72">
        <f t="shared" si="75"/>
        <v>159627370</v>
      </c>
      <c r="L333" s="176">
        <f t="shared" si="74"/>
        <v>2902315.8181818184</v>
      </c>
      <c r="M333" s="183">
        <f t="shared" si="77"/>
        <v>1.098901098901099E-2</v>
      </c>
    </row>
    <row r="334" spans="2:13" ht="29.25" customHeight="1" thickBot="1">
      <c r="B334" s="394"/>
      <c r="C334" s="388"/>
      <c r="D334" s="410"/>
      <c r="E334" s="84" t="str">
        <f>'高額レセ疾病傾向(患者数順)'!$C$11</f>
        <v>0906</v>
      </c>
      <c r="F334" s="223" t="str">
        <f>'高額レセ疾病傾向(患者数順)'!$D$11</f>
        <v>脳梗塞</v>
      </c>
      <c r="G334" s="223" t="s">
        <v>642</v>
      </c>
      <c r="H334" s="85">
        <v>34</v>
      </c>
      <c r="I334" s="86">
        <v>117025670</v>
      </c>
      <c r="J334" s="87">
        <v>12985390</v>
      </c>
      <c r="K334" s="73">
        <f t="shared" si="75"/>
        <v>130011060</v>
      </c>
      <c r="L334" s="177">
        <f t="shared" si="74"/>
        <v>3823854.7058823528</v>
      </c>
      <c r="M334" s="184">
        <f t="shared" si="77"/>
        <v>6.7932067932067932E-3</v>
      </c>
    </row>
    <row r="335" spans="2:13" ht="29.25" customHeight="1">
      <c r="B335" s="392">
        <v>67</v>
      </c>
      <c r="C335" s="405" t="s">
        <v>7</v>
      </c>
      <c r="D335" s="398">
        <f>Q71</f>
        <v>2177</v>
      </c>
      <c r="E335" s="88" t="str">
        <f>'高額レセ疾病傾向(患者数順)'!$C$7</f>
        <v>1901</v>
      </c>
      <c r="F335" s="221" t="str">
        <f>'高額レセ疾病傾向(患者数順)'!$D$7</f>
        <v>骨折</v>
      </c>
      <c r="G335" s="221" t="s">
        <v>733</v>
      </c>
      <c r="H335" s="137">
        <v>39</v>
      </c>
      <c r="I335" s="138">
        <v>127307010</v>
      </c>
      <c r="J335" s="139">
        <v>13450280</v>
      </c>
      <c r="K335" s="71">
        <f t="shared" si="75"/>
        <v>140757290</v>
      </c>
      <c r="L335" s="175">
        <f t="shared" si="74"/>
        <v>3609161.282051282</v>
      </c>
      <c r="M335" s="182">
        <f>IFERROR(H335/$Q$71,"-")</f>
        <v>1.7914561322921452E-2</v>
      </c>
    </row>
    <row r="336" spans="2:13" ht="29.25" customHeight="1">
      <c r="B336" s="393"/>
      <c r="C336" s="386"/>
      <c r="D336" s="403"/>
      <c r="E336" s="80" t="str">
        <f>'高額レセ疾病傾向(患者数順)'!$C$8</f>
        <v>0903</v>
      </c>
      <c r="F336" s="222" t="str">
        <f>'高額レセ疾病傾向(患者数順)'!$D$8</f>
        <v>その他の心疾患</v>
      </c>
      <c r="G336" s="222" t="s">
        <v>645</v>
      </c>
      <c r="H336" s="81">
        <v>18</v>
      </c>
      <c r="I336" s="82">
        <v>46453510</v>
      </c>
      <c r="J336" s="83">
        <v>7475220</v>
      </c>
      <c r="K336" s="72">
        <f t="shared" si="75"/>
        <v>53928730</v>
      </c>
      <c r="L336" s="176">
        <f t="shared" si="74"/>
        <v>2996040.5555555555</v>
      </c>
      <c r="M336" s="183">
        <f t="shared" ref="M336:M339" si="78">IFERROR(H336/$Q$71,"-")</f>
        <v>8.2682590721175932E-3</v>
      </c>
    </row>
    <row r="337" spans="2:13" ht="29.25" customHeight="1">
      <c r="B337" s="393"/>
      <c r="C337" s="386"/>
      <c r="D337" s="403"/>
      <c r="E337" s="80" t="str">
        <f>'高額レセ疾病傾向(患者数順)'!$C$9</f>
        <v>0210</v>
      </c>
      <c r="F337" s="222" t="str">
        <f>'高額レセ疾病傾向(患者数順)'!$D$9</f>
        <v>その他の悪性新生物＜腫瘍＞</v>
      </c>
      <c r="G337" s="222" t="s">
        <v>748</v>
      </c>
      <c r="H337" s="81">
        <v>20</v>
      </c>
      <c r="I337" s="82">
        <v>38136700</v>
      </c>
      <c r="J337" s="83">
        <v>33709760</v>
      </c>
      <c r="K337" s="72">
        <f t="shared" si="75"/>
        <v>71846460</v>
      </c>
      <c r="L337" s="176">
        <f t="shared" si="74"/>
        <v>3592323</v>
      </c>
      <c r="M337" s="183">
        <f t="shared" si="78"/>
        <v>9.1869545245751028E-3</v>
      </c>
    </row>
    <row r="338" spans="2:13" ht="29.25" customHeight="1">
      <c r="B338" s="393"/>
      <c r="C338" s="386"/>
      <c r="D338" s="403"/>
      <c r="E338" s="80" t="str">
        <f>'高額レセ疾病傾向(患者数順)'!$C$10</f>
        <v>1011</v>
      </c>
      <c r="F338" s="222" t="str">
        <f>'高額レセ疾病傾向(患者数順)'!$D$10</f>
        <v>その他の呼吸器系の疾患</v>
      </c>
      <c r="G338" s="222" t="s">
        <v>749</v>
      </c>
      <c r="H338" s="81">
        <v>17</v>
      </c>
      <c r="I338" s="82">
        <v>41173960</v>
      </c>
      <c r="J338" s="83">
        <v>10480360</v>
      </c>
      <c r="K338" s="72">
        <f t="shared" si="75"/>
        <v>51654320</v>
      </c>
      <c r="L338" s="176">
        <f t="shared" si="74"/>
        <v>3038489.411764706</v>
      </c>
      <c r="M338" s="183">
        <f t="shared" si="78"/>
        <v>7.8089113458888375E-3</v>
      </c>
    </row>
    <row r="339" spans="2:13" ht="29.25" customHeight="1" thickBot="1">
      <c r="B339" s="394"/>
      <c r="C339" s="388"/>
      <c r="D339" s="410"/>
      <c r="E339" s="84" t="str">
        <f>'高額レセ疾病傾向(患者数順)'!$C$11</f>
        <v>0906</v>
      </c>
      <c r="F339" s="223" t="str">
        <f>'高額レセ疾病傾向(患者数順)'!$D$11</f>
        <v>脳梗塞</v>
      </c>
      <c r="G339" s="223" t="s">
        <v>710</v>
      </c>
      <c r="H339" s="85">
        <v>22</v>
      </c>
      <c r="I339" s="86">
        <v>92556610</v>
      </c>
      <c r="J339" s="87">
        <v>5107950</v>
      </c>
      <c r="K339" s="73">
        <f t="shared" si="75"/>
        <v>97664560</v>
      </c>
      <c r="L339" s="177">
        <f t="shared" si="74"/>
        <v>4439298.1818181816</v>
      </c>
      <c r="M339" s="183">
        <f t="shared" si="78"/>
        <v>1.0105649977032614E-2</v>
      </c>
    </row>
    <row r="340" spans="2:13" ht="29.25" customHeight="1">
      <c r="B340" s="392">
        <v>68</v>
      </c>
      <c r="C340" s="405" t="s">
        <v>53</v>
      </c>
      <c r="D340" s="398">
        <f>Q72</f>
        <v>2923</v>
      </c>
      <c r="E340" s="88" t="str">
        <f>'高額レセ疾病傾向(患者数順)'!$C$7</f>
        <v>1901</v>
      </c>
      <c r="F340" s="221" t="str">
        <f>'高額レセ疾病傾向(患者数順)'!$D$7</f>
        <v>骨折</v>
      </c>
      <c r="G340" s="221" t="s">
        <v>638</v>
      </c>
      <c r="H340" s="137">
        <v>54</v>
      </c>
      <c r="I340" s="138">
        <v>142441140</v>
      </c>
      <c r="J340" s="139">
        <v>19692820</v>
      </c>
      <c r="K340" s="71">
        <f t="shared" si="75"/>
        <v>162133960</v>
      </c>
      <c r="L340" s="175">
        <f t="shared" si="74"/>
        <v>3002480.7407407407</v>
      </c>
      <c r="M340" s="182">
        <f>IFERROR(H340/$Q$72,"-")</f>
        <v>1.8474170372904549E-2</v>
      </c>
    </row>
    <row r="341" spans="2:13" ht="29.25" customHeight="1">
      <c r="B341" s="393"/>
      <c r="C341" s="386"/>
      <c r="D341" s="403"/>
      <c r="E341" s="80" t="str">
        <f>'高額レセ疾病傾向(患者数順)'!$C$8</f>
        <v>0903</v>
      </c>
      <c r="F341" s="222" t="str">
        <f>'高額レセ疾病傾向(患者数順)'!$D$8</f>
        <v>その他の心疾患</v>
      </c>
      <c r="G341" s="222" t="s">
        <v>750</v>
      </c>
      <c r="H341" s="81">
        <v>36</v>
      </c>
      <c r="I341" s="82">
        <v>99266620</v>
      </c>
      <c r="J341" s="83">
        <v>18174700</v>
      </c>
      <c r="K341" s="72">
        <f t="shared" si="75"/>
        <v>117441320</v>
      </c>
      <c r="L341" s="176">
        <f t="shared" si="74"/>
        <v>3262258.888888889</v>
      </c>
      <c r="M341" s="183">
        <f t="shared" ref="M341:M344" si="79">IFERROR(H341/$Q$72,"-")</f>
        <v>1.2316113581936367E-2</v>
      </c>
    </row>
    <row r="342" spans="2:13" ht="29.25" customHeight="1">
      <c r="B342" s="393"/>
      <c r="C342" s="386"/>
      <c r="D342" s="403"/>
      <c r="E342" s="80" t="str">
        <f>'高額レセ疾病傾向(患者数順)'!$C$9</f>
        <v>0210</v>
      </c>
      <c r="F342" s="222" t="str">
        <f>'高額レセ疾病傾向(患者数順)'!$D$9</f>
        <v>その他の悪性新生物＜腫瘍＞</v>
      </c>
      <c r="G342" s="222" t="s">
        <v>751</v>
      </c>
      <c r="H342" s="81">
        <v>25</v>
      </c>
      <c r="I342" s="82">
        <v>56009970</v>
      </c>
      <c r="J342" s="83">
        <v>33048900</v>
      </c>
      <c r="K342" s="72">
        <f t="shared" si="75"/>
        <v>89058870</v>
      </c>
      <c r="L342" s="176">
        <f t="shared" si="74"/>
        <v>3562354.8</v>
      </c>
      <c r="M342" s="183">
        <f t="shared" si="79"/>
        <v>8.5528566541224777E-3</v>
      </c>
    </row>
    <row r="343" spans="2:13" ht="29.25" customHeight="1">
      <c r="B343" s="393"/>
      <c r="C343" s="386"/>
      <c r="D343" s="403"/>
      <c r="E343" s="80" t="str">
        <f>'高額レセ疾病傾向(患者数順)'!$C$10</f>
        <v>1011</v>
      </c>
      <c r="F343" s="222" t="str">
        <f>'高額レセ疾病傾向(患者数順)'!$D$10</f>
        <v>その他の呼吸器系の疾患</v>
      </c>
      <c r="G343" s="222" t="s">
        <v>752</v>
      </c>
      <c r="H343" s="81">
        <v>23</v>
      </c>
      <c r="I343" s="82">
        <v>50443080</v>
      </c>
      <c r="J343" s="83">
        <v>10497780</v>
      </c>
      <c r="K343" s="72">
        <f t="shared" si="75"/>
        <v>60940860</v>
      </c>
      <c r="L343" s="176">
        <f t="shared" si="74"/>
        <v>2649602.6086956523</v>
      </c>
      <c r="M343" s="183">
        <f t="shared" si="79"/>
        <v>7.8686281217926791E-3</v>
      </c>
    </row>
    <row r="344" spans="2:13" ht="29.25" customHeight="1" thickBot="1">
      <c r="B344" s="394"/>
      <c r="C344" s="388"/>
      <c r="D344" s="410"/>
      <c r="E344" s="84" t="str">
        <f>'高額レセ疾病傾向(患者数順)'!$C$11</f>
        <v>0906</v>
      </c>
      <c r="F344" s="223" t="str">
        <f>'高額レセ疾病傾向(患者数順)'!$D$11</f>
        <v>脳梗塞</v>
      </c>
      <c r="G344" s="223" t="s">
        <v>719</v>
      </c>
      <c r="H344" s="85">
        <v>20</v>
      </c>
      <c r="I344" s="86">
        <v>75948640</v>
      </c>
      <c r="J344" s="87">
        <v>6578820</v>
      </c>
      <c r="K344" s="73">
        <f t="shared" si="75"/>
        <v>82527460</v>
      </c>
      <c r="L344" s="177">
        <f t="shared" si="74"/>
        <v>4126373</v>
      </c>
      <c r="M344" s="183">
        <f t="shared" si="79"/>
        <v>6.8422853232979813E-3</v>
      </c>
    </row>
    <row r="345" spans="2:13" ht="29.25" customHeight="1">
      <c r="B345" s="392">
        <v>69</v>
      </c>
      <c r="C345" s="405" t="s">
        <v>54</v>
      </c>
      <c r="D345" s="398">
        <f>Q73</f>
        <v>6841</v>
      </c>
      <c r="E345" s="88" t="str">
        <f>'高額レセ疾病傾向(患者数順)'!$C$7</f>
        <v>1901</v>
      </c>
      <c r="F345" s="221" t="str">
        <f>'高額レセ疾病傾向(患者数順)'!$D$7</f>
        <v>骨折</v>
      </c>
      <c r="G345" s="221" t="s">
        <v>659</v>
      </c>
      <c r="H345" s="137">
        <v>111</v>
      </c>
      <c r="I345" s="138">
        <v>283226180</v>
      </c>
      <c r="J345" s="139">
        <v>45797770</v>
      </c>
      <c r="K345" s="71">
        <f t="shared" si="75"/>
        <v>329023950</v>
      </c>
      <c r="L345" s="175">
        <f t="shared" si="74"/>
        <v>2964179.7297297297</v>
      </c>
      <c r="M345" s="182">
        <f>IFERROR(H345/$Q$73,"-")</f>
        <v>1.6225697997368806E-2</v>
      </c>
    </row>
    <row r="346" spans="2:13" ht="29.25" customHeight="1">
      <c r="B346" s="393"/>
      <c r="C346" s="386"/>
      <c r="D346" s="403"/>
      <c r="E346" s="80" t="str">
        <f>'高額レセ疾病傾向(患者数順)'!$C$8</f>
        <v>0903</v>
      </c>
      <c r="F346" s="222" t="str">
        <f>'高額レセ疾病傾向(患者数順)'!$D$8</f>
        <v>その他の心疾患</v>
      </c>
      <c r="G346" s="222" t="s">
        <v>694</v>
      </c>
      <c r="H346" s="81">
        <v>82</v>
      </c>
      <c r="I346" s="82">
        <v>258209860</v>
      </c>
      <c r="J346" s="83">
        <v>54647370</v>
      </c>
      <c r="K346" s="72">
        <f t="shared" si="75"/>
        <v>312857230</v>
      </c>
      <c r="L346" s="176">
        <f t="shared" si="74"/>
        <v>3815332.0731707318</v>
      </c>
      <c r="M346" s="183">
        <f t="shared" ref="M346:M349" si="80">IFERROR(H346/$Q$73,"-")</f>
        <v>1.198655167373191E-2</v>
      </c>
    </row>
    <row r="347" spans="2:13" ht="29.25" customHeight="1">
      <c r="B347" s="393"/>
      <c r="C347" s="386"/>
      <c r="D347" s="403"/>
      <c r="E347" s="80" t="str">
        <f>'高額レセ疾病傾向(患者数順)'!$C$9</f>
        <v>0210</v>
      </c>
      <c r="F347" s="222" t="str">
        <f>'高額レセ疾病傾向(患者数順)'!$D$9</f>
        <v>その他の悪性新生物＜腫瘍＞</v>
      </c>
      <c r="G347" s="222" t="s">
        <v>663</v>
      </c>
      <c r="H347" s="81">
        <v>44</v>
      </c>
      <c r="I347" s="82">
        <v>69769320</v>
      </c>
      <c r="J347" s="83">
        <v>78061020</v>
      </c>
      <c r="K347" s="72">
        <f t="shared" si="75"/>
        <v>147830340</v>
      </c>
      <c r="L347" s="176">
        <f t="shared" si="74"/>
        <v>3359780.4545454546</v>
      </c>
      <c r="M347" s="183">
        <f t="shared" si="80"/>
        <v>6.4318082151732202E-3</v>
      </c>
    </row>
    <row r="348" spans="2:13" ht="29.25" customHeight="1">
      <c r="B348" s="393"/>
      <c r="C348" s="386"/>
      <c r="D348" s="403"/>
      <c r="E348" s="80" t="str">
        <f>'高額レセ疾病傾向(患者数順)'!$C$10</f>
        <v>1011</v>
      </c>
      <c r="F348" s="222" t="str">
        <f>'高額レセ疾病傾向(患者数順)'!$D$10</f>
        <v>その他の呼吸器系の疾患</v>
      </c>
      <c r="G348" s="222" t="s">
        <v>668</v>
      </c>
      <c r="H348" s="81">
        <v>68</v>
      </c>
      <c r="I348" s="82">
        <v>137793540</v>
      </c>
      <c r="J348" s="83">
        <v>32113470</v>
      </c>
      <c r="K348" s="72">
        <f t="shared" si="75"/>
        <v>169907010</v>
      </c>
      <c r="L348" s="176">
        <f t="shared" si="74"/>
        <v>2498632.5</v>
      </c>
      <c r="M348" s="183">
        <f t="shared" si="80"/>
        <v>9.9400672416313403E-3</v>
      </c>
    </row>
    <row r="349" spans="2:13" ht="29.25" customHeight="1" thickBot="1">
      <c r="B349" s="394"/>
      <c r="C349" s="388"/>
      <c r="D349" s="410"/>
      <c r="E349" s="84" t="str">
        <f>'高額レセ疾病傾向(患者数順)'!$C$11</f>
        <v>0906</v>
      </c>
      <c r="F349" s="223" t="str">
        <f>'高額レセ疾病傾向(患者数順)'!$D$11</f>
        <v>脳梗塞</v>
      </c>
      <c r="G349" s="223" t="s">
        <v>642</v>
      </c>
      <c r="H349" s="85">
        <v>39</v>
      </c>
      <c r="I349" s="86">
        <v>157124990</v>
      </c>
      <c r="J349" s="87">
        <v>10339910</v>
      </c>
      <c r="K349" s="73">
        <f t="shared" si="75"/>
        <v>167464900</v>
      </c>
      <c r="L349" s="177">
        <f t="shared" si="74"/>
        <v>4293971.794871795</v>
      </c>
      <c r="M349" s="183">
        <f t="shared" si="80"/>
        <v>5.7009209179944452E-3</v>
      </c>
    </row>
    <row r="350" spans="2:13" ht="29.25" customHeight="1">
      <c r="B350" s="392">
        <v>70</v>
      </c>
      <c r="C350" s="405" t="s">
        <v>55</v>
      </c>
      <c r="D350" s="398">
        <f>Q74</f>
        <v>1191</v>
      </c>
      <c r="E350" s="88" t="str">
        <f>'高額レセ疾病傾向(患者数順)'!$C$7</f>
        <v>1901</v>
      </c>
      <c r="F350" s="221" t="str">
        <f>'高額レセ疾病傾向(患者数順)'!$D$7</f>
        <v>骨折</v>
      </c>
      <c r="G350" s="221" t="s">
        <v>753</v>
      </c>
      <c r="H350" s="137">
        <v>15</v>
      </c>
      <c r="I350" s="138">
        <v>41740290</v>
      </c>
      <c r="J350" s="139">
        <v>4946320</v>
      </c>
      <c r="K350" s="71">
        <f t="shared" si="75"/>
        <v>46686610</v>
      </c>
      <c r="L350" s="175">
        <f t="shared" si="74"/>
        <v>3112440.6666666665</v>
      </c>
      <c r="M350" s="182">
        <f>IFERROR(H350/$Q$74,"-")</f>
        <v>1.2594458438287154E-2</v>
      </c>
    </row>
    <row r="351" spans="2:13" ht="29.25" customHeight="1">
      <c r="B351" s="393"/>
      <c r="C351" s="386"/>
      <c r="D351" s="403"/>
      <c r="E351" s="80" t="str">
        <f>'高額レセ疾病傾向(患者数順)'!$C$8</f>
        <v>0903</v>
      </c>
      <c r="F351" s="222" t="str">
        <f>'高額レセ疾病傾向(患者数順)'!$D$8</f>
        <v>その他の心疾患</v>
      </c>
      <c r="G351" s="222" t="s">
        <v>754</v>
      </c>
      <c r="H351" s="81">
        <v>14</v>
      </c>
      <c r="I351" s="82">
        <v>28995930</v>
      </c>
      <c r="J351" s="83">
        <v>6086480</v>
      </c>
      <c r="K351" s="72">
        <f t="shared" si="75"/>
        <v>35082410</v>
      </c>
      <c r="L351" s="176">
        <f t="shared" si="74"/>
        <v>2505886.4285714286</v>
      </c>
      <c r="M351" s="183">
        <f t="shared" ref="M351:M354" si="81">IFERROR(H351/$Q$74,"-")</f>
        <v>1.1754827875734676E-2</v>
      </c>
    </row>
    <row r="352" spans="2:13" ht="29.25" customHeight="1">
      <c r="B352" s="393"/>
      <c r="C352" s="386"/>
      <c r="D352" s="403"/>
      <c r="E352" s="80" t="str">
        <f>'高額レセ疾病傾向(患者数順)'!$C$9</f>
        <v>0210</v>
      </c>
      <c r="F352" s="222" t="str">
        <f>'高額レセ疾病傾向(患者数順)'!$D$9</f>
        <v>その他の悪性新生物＜腫瘍＞</v>
      </c>
      <c r="G352" s="222" t="s">
        <v>755</v>
      </c>
      <c r="H352" s="81">
        <v>10</v>
      </c>
      <c r="I352" s="82">
        <v>12301200</v>
      </c>
      <c r="J352" s="83">
        <v>11769780</v>
      </c>
      <c r="K352" s="72">
        <f t="shared" si="75"/>
        <v>24070980</v>
      </c>
      <c r="L352" s="176">
        <f t="shared" si="74"/>
        <v>2407098</v>
      </c>
      <c r="M352" s="183">
        <f t="shared" si="81"/>
        <v>8.3963056255247689E-3</v>
      </c>
    </row>
    <row r="353" spans="2:13" ht="29.25" customHeight="1">
      <c r="B353" s="393"/>
      <c r="C353" s="386"/>
      <c r="D353" s="403"/>
      <c r="E353" s="80" t="str">
        <f>'高額レセ疾病傾向(患者数順)'!$C$10</f>
        <v>1011</v>
      </c>
      <c r="F353" s="222" t="str">
        <f>'高額レセ疾病傾向(患者数順)'!$D$10</f>
        <v>その他の呼吸器系の疾患</v>
      </c>
      <c r="G353" s="222" t="s">
        <v>756</v>
      </c>
      <c r="H353" s="81">
        <v>8</v>
      </c>
      <c r="I353" s="82">
        <v>17705820</v>
      </c>
      <c r="J353" s="83">
        <v>2523150</v>
      </c>
      <c r="K353" s="72">
        <f t="shared" si="75"/>
        <v>20228970</v>
      </c>
      <c r="L353" s="176">
        <f t="shared" si="74"/>
        <v>2528621.25</v>
      </c>
      <c r="M353" s="183">
        <f t="shared" si="81"/>
        <v>6.7170445004198151E-3</v>
      </c>
    </row>
    <row r="354" spans="2:13" ht="29.25" customHeight="1" thickBot="1">
      <c r="B354" s="394"/>
      <c r="C354" s="388"/>
      <c r="D354" s="410"/>
      <c r="E354" s="84" t="str">
        <f>'高額レセ疾病傾向(患者数順)'!$C$11</f>
        <v>0906</v>
      </c>
      <c r="F354" s="223" t="str">
        <f>'高額レセ疾病傾向(患者数順)'!$D$11</f>
        <v>脳梗塞</v>
      </c>
      <c r="G354" s="223" t="s">
        <v>757</v>
      </c>
      <c r="H354" s="85">
        <v>5</v>
      </c>
      <c r="I354" s="86">
        <v>11170960</v>
      </c>
      <c r="J354" s="87">
        <v>1385420</v>
      </c>
      <c r="K354" s="73">
        <f t="shared" si="75"/>
        <v>12556380</v>
      </c>
      <c r="L354" s="177">
        <f t="shared" si="74"/>
        <v>2511276</v>
      </c>
      <c r="M354" s="184">
        <f t="shared" si="81"/>
        <v>4.1981528127623844E-3</v>
      </c>
    </row>
    <row r="355" spans="2:13" ht="29.25" customHeight="1">
      <c r="B355" s="392">
        <v>71</v>
      </c>
      <c r="C355" s="405" t="s">
        <v>56</v>
      </c>
      <c r="D355" s="398">
        <f>Q75</f>
        <v>3573</v>
      </c>
      <c r="E355" s="88" t="str">
        <f>'高額レセ疾病傾向(患者数順)'!$C$7</f>
        <v>1901</v>
      </c>
      <c r="F355" s="221" t="str">
        <f>'高額レセ疾病傾向(患者数順)'!$D$7</f>
        <v>骨折</v>
      </c>
      <c r="G355" s="221" t="s">
        <v>638</v>
      </c>
      <c r="H355" s="137">
        <v>92</v>
      </c>
      <c r="I355" s="138">
        <v>275850770</v>
      </c>
      <c r="J355" s="139">
        <v>35395560</v>
      </c>
      <c r="K355" s="71">
        <f t="shared" si="75"/>
        <v>311246330</v>
      </c>
      <c r="L355" s="175">
        <f t="shared" si="74"/>
        <v>3383112.2826086958</v>
      </c>
      <c r="M355" s="182">
        <f>IFERROR(H355/$Q$75,"-")</f>
        <v>2.5748670584942627E-2</v>
      </c>
    </row>
    <row r="356" spans="2:13" ht="29.25" customHeight="1">
      <c r="B356" s="393"/>
      <c r="C356" s="386"/>
      <c r="D356" s="403"/>
      <c r="E356" s="80" t="str">
        <f>'高額レセ疾病傾向(患者数順)'!$C$8</f>
        <v>0903</v>
      </c>
      <c r="F356" s="222" t="str">
        <f>'高額レセ疾病傾向(患者数順)'!$D$8</f>
        <v>その他の心疾患</v>
      </c>
      <c r="G356" s="222" t="s">
        <v>758</v>
      </c>
      <c r="H356" s="81">
        <v>34</v>
      </c>
      <c r="I356" s="82">
        <v>94043970</v>
      </c>
      <c r="J356" s="83">
        <v>20640630</v>
      </c>
      <c r="K356" s="72">
        <f t="shared" si="75"/>
        <v>114684600</v>
      </c>
      <c r="L356" s="176">
        <f t="shared" si="74"/>
        <v>3373076.4705882352</v>
      </c>
      <c r="M356" s="183">
        <f t="shared" ref="M356:M359" si="82">IFERROR(H356/$Q$75,"-")</f>
        <v>9.5158130422614041E-3</v>
      </c>
    </row>
    <row r="357" spans="2:13" ht="29.25" customHeight="1">
      <c r="B357" s="393"/>
      <c r="C357" s="386"/>
      <c r="D357" s="403"/>
      <c r="E357" s="80" t="str">
        <f>'高額レセ疾病傾向(患者数順)'!$C$9</f>
        <v>0210</v>
      </c>
      <c r="F357" s="222" t="str">
        <f>'高額レセ疾病傾向(患者数順)'!$D$9</f>
        <v>その他の悪性新生物＜腫瘍＞</v>
      </c>
      <c r="G357" s="222" t="s">
        <v>759</v>
      </c>
      <c r="H357" s="81">
        <v>32</v>
      </c>
      <c r="I357" s="82">
        <v>72223640</v>
      </c>
      <c r="J357" s="83">
        <v>71284780</v>
      </c>
      <c r="K357" s="72">
        <f t="shared" si="75"/>
        <v>143508420</v>
      </c>
      <c r="L357" s="176">
        <f t="shared" si="74"/>
        <v>4484638.125</v>
      </c>
      <c r="M357" s="183">
        <f t="shared" si="82"/>
        <v>8.9560593338930874E-3</v>
      </c>
    </row>
    <row r="358" spans="2:13" ht="29.25" customHeight="1">
      <c r="B358" s="393"/>
      <c r="C358" s="386"/>
      <c r="D358" s="403"/>
      <c r="E358" s="80" t="str">
        <f>'高額レセ疾病傾向(患者数順)'!$C$10</f>
        <v>1011</v>
      </c>
      <c r="F358" s="222" t="str">
        <f>'高額レセ疾病傾向(患者数順)'!$D$10</f>
        <v>その他の呼吸器系の疾患</v>
      </c>
      <c r="G358" s="222" t="s">
        <v>668</v>
      </c>
      <c r="H358" s="81">
        <v>21</v>
      </c>
      <c r="I358" s="82">
        <v>48473940</v>
      </c>
      <c r="J358" s="83">
        <v>9790780</v>
      </c>
      <c r="K358" s="72">
        <f t="shared" si="75"/>
        <v>58264720</v>
      </c>
      <c r="L358" s="176">
        <f t="shared" si="74"/>
        <v>2774510.4761904762</v>
      </c>
      <c r="M358" s="183">
        <f t="shared" si="82"/>
        <v>5.8774139378673382E-3</v>
      </c>
    </row>
    <row r="359" spans="2:13" ht="29.25" customHeight="1" thickBot="1">
      <c r="B359" s="394"/>
      <c r="C359" s="388"/>
      <c r="D359" s="410"/>
      <c r="E359" s="84" t="str">
        <f>'高額レセ疾病傾向(患者数順)'!$C$11</f>
        <v>0906</v>
      </c>
      <c r="F359" s="223" t="str">
        <f>'高額レセ疾病傾向(患者数順)'!$D$11</f>
        <v>脳梗塞</v>
      </c>
      <c r="G359" s="223" t="s">
        <v>721</v>
      </c>
      <c r="H359" s="85">
        <v>27</v>
      </c>
      <c r="I359" s="86">
        <v>101572490</v>
      </c>
      <c r="J359" s="87">
        <v>7285660</v>
      </c>
      <c r="K359" s="73">
        <f t="shared" si="75"/>
        <v>108858150</v>
      </c>
      <c r="L359" s="177">
        <f t="shared" si="74"/>
        <v>4031783.3333333335</v>
      </c>
      <c r="M359" s="183">
        <f t="shared" si="82"/>
        <v>7.556675062972292E-3</v>
      </c>
    </row>
    <row r="360" spans="2:13" ht="29.25" customHeight="1">
      <c r="B360" s="392">
        <v>72</v>
      </c>
      <c r="C360" s="405" t="s">
        <v>32</v>
      </c>
      <c r="D360" s="398">
        <f>Q76</f>
        <v>2211</v>
      </c>
      <c r="E360" s="88" t="str">
        <f>'高額レセ疾病傾向(患者数順)'!$C$7</f>
        <v>1901</v>
      </c>
      <c r="F360" s="221" t="str">
        <f>'高額レセ疾病傾向(患者数順)'!$D$7</f>
        <v>骨折</v>
      </c>
      <c r="G360" s="221" t="s">
        <v>760</v>
      </c>
      <c r="H360" s="137">
        <v>36</v>
      </c>
      <c r="I360" s="138">
        <v>64141990</v>
      </c>
      <c r="J360" s="139">
        <v>13971460</v>
      </c>
      <c r="K360" s="71">
        <f t="shared" si="75"/>
        <v>78113450</v>
      </c>
      <c r="L360" s="175">
        <f t="shared" si="74"/>
        <v>2169818.0555555555</v>
      </c>
      <c r="M360" s="182">
        <f>IFERROR(H360/$Q$76,"-")</f>
        <v>1.6282225237449117E-2</v>
      </c>
    </row>
    <row r="361" spans="2:13" ht="29.25" customHeight="1">
      <c r="B361" s="393"/>
      <c r="C361" s="386"/>
      <c r="D361" s="403"/>
      <c r="E361" s="80" t="str">
        <f>'高額レセ疾病傾向(患者数順)'!$C$8</f>
        <v>0903</v>
      </c>
      <c r="F361" s="222" t="str">
        <f>'高額レセ疾病傾向(患者数順)'!$D$8</f>
        <v>その他の心疾患</v>
      </c>
      <c r="G361" s="222" t="s">
        <v>761</v>
      </c>
      <c r="H361" s="81">
        <v>25</v>
      </c>
      <c r="I361" s="82">
        <v>48888080</v>
      </c>
      <c r="J361" s="83">
        <v>20289230</v>
      </c>
      <c r="K361" s="72">
        <f t="shared" si="75"/>
        <v>69177310</v>
      </c>
      <c r="L361" s="176">
        <f t="shared" si="74"/>
        <v>2767092.4</v>
      </c>
      <c r="M361" s="183">
        <f t="shared" ref="M361:M364" si="83">IFERROR(H361/$Q$76,"-")</f>
        <v>1.1307100859339666E-2</v>
      </c>
    </row>
    <row r="362" spans="2:13" ht="29.25" customHeight="1">
      <c r="B362" s="393"/>
      <c r="C362" s="386"/>
      <c r="D362" s="403"/>
      <c r="E362" s="80" t="str">
        <f>'高額レセ疾病傾向(患者数順)'!$C$9</f>
        <v>0210</v>
      </c>
      <c r="F362" s="222" t="str">
        <f>'高額レセ疾病傾向(患者数順)'!$D$9</f>
        <v>その他の悪性新生物＜腫瘍＞</v>
      </c>
      <c r="G362" s="222" t="s">
        <v>762</v>
      </c>
      <c r="H362" s="81">
        <v>13</v>
      </c>
      <c r="I362" s="82">
        <v>26157050</v>
      </c>
      <c r="J362" s="83">
        <v>19706800</v>
      </c>
      <c r="K362" s="72">
        <f t="shared" si="75"/>
        <v>45863850</v>
      </c>
      <c r="L362" s="176">
        <f t="shared" si="74"/>
        <v>3527988.4615384615</v>
      </c>
      <c r="M362" s="183">
        <f t="shared" si="83"/>
        <v>5.8796924468566261E-3</v>
      </c>
    </row>
    <row r="363" spans="2:13" ht="29.25" customHeight="1">
      <c r="B363" s="393"/>
      <c r="C363" s="386"/>
      <c r="D363" s="403"/>
      <c r="E363" s="80" t="str">
        <f>'高額レセ疾病傾向(患者数順)'!$C$10</f>
        <v>1011</v>
      </c>
      <c r="F363" s="222" t="str">
        <f>'高額レセ疾病傾向(患者数順)'!$D$10</f>
        <v>その他の呼吸器系の疾患</v>
      </c>
      <c r="G363" s="222" t="s">
        <v>641</v>
      </c>
      <c r="H363" s="81">
        <v>17</v>
      </c>
      <c r="I363" s="82">
        <v>32365640</v>
      </c>
      <c r="J363" s="83">
        <v>8915650</v>
      </c>
      <c r="K363" s="72">
        <f t="shared" si="75"/>
        <v>41281290</v>
      </c>
      <c r="L363" s="176">
        <f t="shared" si="74"/>
        <v>2428311.1764705884</v>
      </c>
      <c r="M363" s="183">
        <f t="shared" si="83"/>
        <v>7.6888285843509721E-3</v>
      </c>
    </row>
    <row r="364" spans="2:13" ht="29.25" customHeight="1" thickBot="1">
      <c r="B364" s="394"/>
      <c r="C364" s="388"/>
      <c r="D364" s="410"/>
      <c r="E364" s="84" t="str">
        <f>'高額レセ疾病傾向(患者数順)'!$C$11</f>
        <v>0906</v>
      </c>
      <c r="F364" s="223" t="str">
        <f>'高額レセ疾病傾向(患者数順)'!$D$11</f>
        <v>脳梗塞</v>
      </c>
      <c r="G364" s="223" t="s">
        <v>725</v>
      </c>
      <c r="H364" s="85">
        <v>16</v>
      </c>
      <c r="I364" s="86">
        <v>43490700</v>
      </c>
      <c r="J364" s="87">
        <v>4691560</v>
      </c>
      <c r="K364" s="73">
        <f t="shared" si="75"/>
        <v>48182260</v>
      </c>
      <c r="L364" s="177">
        <f t="shared" si="74"/>
        <v>3011391.25</v>
      </c>
      <c r="M364" s="184">
        <f t="shared" si="83"/>
        <v>7.2365445499773858E-3</v>
      </c>
    </row>
    <row r="365" spans="2:13" ht="29.25" customHeight="1">
      <c r="B365" s="392">
        <v>73</v>
      </c>
      <c r="C365" s="405" t="s">
        <v>33</v>
      </c>
      <c r="D365" s="398">
        <f>Q77</f>
        <v>3021</v>
      </c>
      <c r="E365" s="88" t="str">
        <f>'高額レセ疾病傾向(患者数順)'!$C$7</f>
        <v>1901</v>
      </c>
      <c r="F365" s="221" t="str">
        <f>'高額レセ疾病傾向(患者数順)'!$D$7</f>
        <v>骨折</v>
      </c>
      <c r="G365" s="221" t="s">
        <v>763</v>
      </c>
      <c r="H365" s="137">
        <v>60</v>
      </c>
      <c r="I365" s="138">
        <v>139744690</v>
      </c>
      <c r="J365" s="139">
        <v>24174680</v>
      </c>
      <c r="K365" s="71">
        <f t="shared" si="75"/>
        <v>163919370</v>
      </c>
      <c r="L365" s="175">
        <f t="shared" si="74"/>
        <v>2731989.5</v>
      </c>
      <c r="M365" s="182">
        <f>IFERROR(H365/$Q$77,"-")</f>
        <v>1.9860973187686197E-2</v>
      </c>
    </row>
    <row r="366" spans="2:13" ht="29.25" customHeight="1">
      <c r="B366" s="393"/>
      <c r="C366" s="386"/>
      <c r="D366" s="403"/>
      <c r="E366" s="80" t="str">
        <f>'高額レセ疾病傾向(患者数順)'!$C$8</f>
        <v>0903</v>
      </c>
      <c r="F366" s="222" t="str">
        <f>'高額レセ疾病傾向(患者数順)'!$D$8</f>
        <v>その他の心疾患</v>
      </c>
      <c r="G366" s="222" t="s">
        <v>743</v>
      </c>
      <c r="H366" s="81">
        <v>35</v>
      </c>
      <c r="I366" s="82">
        <v>115102040</v>
      </c>
      <c r="J366" s="83">
        <v>15796490</v>
      </c>
      <c r="K366" s="72">
        <f t="shared" si="75"/>
        <v>130898530</v>
      </c>
      <c r="L366" s="176">
        <f t="shared" si="74"/>
        <v>3739958</v>
      </c>
      <c r="M366" s="183">
        <f t="shared" ref="M366:M369" si="84">IFERROR(H366/$Q$77,"-")</f>
        <v>1.1585567692816948E-2</v>
      </c>
    </row>
    <row r="367" spans="2:13" ht="29.25" customHeight="1">
      <c r="B367" s="393"/>
      <c r="C367" s="386"/>
      <c r="D367" s="403"/>
      <c r="E367" s="80" t="str">
        <f>'高額レセ疾病傾向(患者数順)'!$C$9</f>
        <v>0210</v>
      </c>
      <c r="F367" s="222" t="str">
        <f>'高額レセ疾病傾向(患者数順)'!$D$9</f>
        <v>その他の悪性新生物＜腫瘍＞</v>
      </c>
      <c r="G367" s="222" t="s">
        <v>764</v>
      </c>
      <c r="H367" s="81">
        <v>28</v>
      </c>
      <c r="I367" s="82">
        <v>58717460</v>
      </c>
      <c r="J367" s="83">
        <v>54554220</v>
      </c>
      <c r="K367" s="72">
        <f t="shared" si="75"/>
        <v>113271680</v>
      </c>
      <c r="L367" s="176">
        <f t="shared" si="74"/>
        <v>4045417.1428571427</v>
      </c>
      <c r="M367" s="183">
        <f t="shared" si="84"/>
        <v>9.2684541542535585E-3</v>
      </c>
    </row>
    <row r="368" spans="2:13" ht="29.25" customHeight="1">
      <c r="B368" s="393"/>
      <c r="C368" s="386"/>
      <c r="D368" s="403"/>
      <c r="E368" s="80" t="str">
        <f>'高額レセ疾病傾向(患者数順)'!$C$10</f>
        <v>1011</v>
      </c>
      <c r="F368" s="222" t="str">
        <f>'高額レセ疾病傾向(患者数順)'!$D$10</f>
        <v>その他の呼吸器系の疾患</v>
      </c>
      <c r="G368" s="222" t="s">
        <v>643</v>
      </c>
      <c r="H368" s="81">
        <v>28</v>
      </c>
      <c r="I368" s="82">
        <v>52839200</v>
      </c>
      <c r="J368" s="83">
        <v>15100280</v>
      </c>
      <c r="K368" s="72">
        <f t="shared" si="75"/>
        <v>67939480</v>
      </c>
      <c r="L368" s="176">
        <f t="shared" si="74"/>
        <v>2426410</v>
      </c>
      <c r="M368" s="183">
        <f t="shared" si="84"/>
        <v>9.2684541542535585E-3</v>
      </c>
    </row>
    <row r="369" spans="2:13" ht="29.25" customHeight="1" thickBot="1">
      <c r="B369" s="394"/>
      <c r="C369" s="388"/>
      <c r="D369" s="410"/>
      <c r="E369" s="84" t="str">
        <f>'高額レセ疾病傾向(患者数順)'!$C$11</f>
        <v>0906</v>
      </c>
      <c r="F369" s="223" t="str">
        <f>'高額レセ疾病傾向(患者数順)'!$D$11</f>
        <v>脳梗塞</v>
      </c>
      <c r="G369" s="223" t="s">
        <v>656</v>
      </c>
      <c r="H369" s="85">
        <v>18</v>
      </c>
      <c r="I369" s="86">
        <v>58319960</v>
      </c>
      <c r="J369" s="87">
        <v>6060070</v>
      </c>
      <c r="K369" s="73">
        <f t="shared" si="75"/>
        <v>64380030</v>
      </c>
      <c r="L369" s="177">
        <f t="shared" si="74"/>
        <v>3576668.3333333335</v>
      </c>
      <c r="M369" s="183">
        <f t="shared" si="84"/>
        <v>5.9582919563058593E-3</v>
      </c>
    </row>
    <row r="370" spans="2:13" ht="29.25" customHeight="1">
      <c r="B370" s="392">
        <v>74</v>
      </c>
      <c r="C370" s="405" t="s">
        <v>34</v>
      </c>
      <c r="D370" s="398">
        <f>Q78</f>
        <v>1391</v>
      </c>
      <c r="E370" s="88" t="str">
        <f>'高額レセ疾病傾向(患者数順)'!$C$7</f>
        <v>1901</v>
      </c>
      <c r="F370" s="221" t="str">
        <f>'高額レセ疾病傾向(患者数順)'!$D$7</f>
        <v>骨折</v>
      </c>
      <c r="G370" s="221" t="s">
        <v>765</v>
      </c>
      <c r="H370" s="137">
        <v>33</v>
      </c>
      <c r="I370" s="138">
        <v>66225060</v>
      </c>
      <c r="J370" s="139">
        <v>14041160</v>
      </c>
      <c r="K370" s="71">
        <f t="shared" si="75"/>
        <v>80266220</v>
      </c>
      <c r="L370" s="175">
        <f t="shared" si="74"/>
        <v>2432309.6969696968</v>
      </c>
      <c r="M370" s="182">
        <f>IFERROR(H370/$Q$78,"-")</f>
        <v>2.372393961179008E-2</v>
      </c>
    </row>
    <row r="371" spans="2:13" ht="29.25" customHeight="1">
      <c r="B371" s="393"/>
      <c r="C371" s="386"/>
      <c r="D371" s="403"/>
      <c r="E371" s="80" t="str">
        <f>'高額レセ疾病傾向(患者数順)'!$C$8</f>
        <v>0903</v>
      </c>
      <c r="F371" s="222" t="str">
        <f>'高額レセ疾病傾向(患者数順)'!$D$8</f>
        <v>その他の心疾患</v>
      </c>
      <c r="G371" s="222" t="s">
        <v>723</v>
      </c>
      <c r="H371" s="81">
        <v>20</v>
      </c>
      <c r="I371" s="82">
        <v>46893180</v>
      </c>
      <c r="J371" s="83">
        <v>9569750</v>
      </c>
      <c r="K371" s="72">
        <f t="shared" si="75"/>
        <v>56462930</v>
      </c>
      <c r="L371" s="176">
        <f t="shared" si="74"/>
        <v>2823146.5</v>
      </c>
      <c r="M371" s="183">
        <f t="shared" ref="M371:M374" si="85">IFERROR(H371/$Q$78,"-")</f>
        <v>1.4378145219266714E-2</v>
      </c>
    </row>
    <row r="372" spans="2:13" ht="29.25" customHeight="1">
      <c r="B372" s="393"/>
      <c r="C372" s="386"/>
      <c r="D372" s="403"/>
      <c r="E372" s="80" t="str">
        <f>'高額レセ疾病傾向(患者数順)'!$C$9</f>
        <v>0210</v>
      </c>
      <c r="F372" s="222" t="str">
        <f>'高額レセ疾病傾向(患者数順)'!$D$9</f>
        <v>その他の悪性新生物＜腫瘍＞</v>
      </c>
      <c r="G372" s="222" t="s">
        <v>640</v>
      </c>
      <c r="H372" s="81">
        <v>16</v>
      </c>
      <c r="I372" s="82">
        <v>23132440</v>
      </c>
      <c r="J372" s="83">
        <v>33794650</v>
      </c>
      <c r="K372" s="72">
        <f t="shared" si="75"/>
        <v>56927090</v>
      </c>
      <c r="L372" s="176">
        <f t="shared" si="74"/>
        <v>3557943.125</v>
      </c>
      <c r="M372" s="183">
        <f t="shared" si="85"/>
        <v>1.1502516175413372E-2</v>
      </c>
    </row>
    <row r="373" spans="2:13" ht="29.25" customHeight="1">
      <c r="B373" s="393"/>
      <c r="C373" s="386"/>
      <c r="D373" s="403"/>
      <c r="E373" s="80" t="str">
        <f>'高額レセ疾病傾向(患者数順)'!$C$10</f>
        <v>1011</v>
      </c>
      <c r="F373" s="222" t="str">
        <f>'高額レセ疾病傾向(患者数順)'!$D$10</f>
        <v>その他の呼吸器系の疾患</v>
      </c>
      <c r="G373" s="222" t="s">
        <v>766</v>
      </c>
      <c r="H373" s="81">
        <v>14</v>
      </c>
      <c r="I373" s="82">
        <v>27117500</v>
      </c>
      <c r="J373" s="83">
        <v>5163850</v>
      </c>
      <c r="K373" s="72">
        <f t="shared" si="75"/>
        <v>32281350</v>
      </c>
      <c r="L373" s="176">
        <f t="shared" si="74"/>
        <v>2305810.7142857141</v>
      </c>
      <c r="M373" s="183">
        <f t="shared" si="85"/>
        <v>1.0064701653486701E-2</v>
      </c>
    </row>
    <row r="374" spans="2:13" ht="29.25" customHeight="1" thickBot="1">
      <c r="B374" s="393"/>
      <c r="C374" s="386"/>
      <c r="D374" s="403"/>
      <c r="E374" s="89" t="str">
        <f>'高額レセ疾病傾向(患者数順)'!$C$11</f>
        <v>0906</v>
      </c>
      <c r="F374" s="224" t="str">
        <f>'高額レセ疾病傾向(患者数順)'!$D$11</f>
        <v>脳梗塞</v>
      </c>
      <c r="G374" s="224" t="s">
        <v>767</v>
      </c>
      <c r="H374" s="140">
        <v>16</v>
      </c>
      <c r="I374" s="141">
        <v>47998100</v>
      </c>
      <c r="J374" s="87">
        <v>3311850</v>
      </c>
      <c r="K374" s="73">
        <f>IF(SUM(I374:J374)=0,"-",SUM(I374:J374))</f>
        <v>51309950</v>
      </c>
      <c r="L374" s="177">
        <f t="shared" si="74"/>
        <v>3206871.875</v>
      </c>
      <c r="M374" s="185">
        <f t="shared" si="85"/>
        <v>1.1502516175413372E-2</v>
      </c>
    </row>
    <row r="375" spans="2:13" ht="29.25" customHeight="1" thickTop="1">
      <c r="B375" s="383" t="s">
        <v>275</v>
      </c>
      <c r="C375" s="384"/>
      <c r="D375" s="401">
        <f>Q79</f>
        <v>1303145</v>
      </c>
      <c r="E375" s="75" t="str">
        <f>'高額レセ疾病傾向(患者数順)'!$C$7</f>
        <v>1901</v>
      </c>
      <c r="F375" s="225" t="str">
        <f>'高額レセ疾病傾向(患者数順)'!$D$7</f>
        <v>骨折</v>
      </c>
      <c r="G375" s="225" t="str">
        <f>'高額レセ疾病傾向(患者数順)'!$E$7</f>
        <v>大腿骨頚部骨折，大腿骨転子部骨折，腰椎圧迫骨折</v>
      </c>
      <c r="H375" s="76">
        <f>'高額レセ疾病傾向(患者数順)'!$F$7</f>
        <v>22356</v>
      </c>
      <c r="I375" s="77">
        <f>'高額レセ疾病傾向(患者数順)'!$G$7</f>
        <v>58560901360</v>
      </c>
      <c r="J375" s="78">
        <f>'高額レセ疾病傾向(患者数順)'!$H$7</f>
        <v>8753686200</v>
      </c>
      <c r="K375" s="79">
        <f>'高額レセ疾病傾向(患者数順)'!$I$7</f>
        <v>67314587560</v>
      </c>
      <c r="L375" s="79">
        <f>'高額レセ疾病傾向(患者数順)'!J7</f>
        <v>3011030.0393630299</v>
      </c>
      <c r="M375" s="263">
        <f>'高額レセ疾病傾向(患者数順)'!K7</f>
        <v>1.7155420156621099E-2</v>
      </c>
    </row>
    <row r="376" spans="2:13" ht="29.25" customHeight="1">
      <c r="B376" s="385"/>
      <c r="C376" s="386"/>
      <c r="D376" s="403"/>
      <c r="E376" s="80" t="str">
        <f>'高額レセ疾病傾向(患者数順)'!$C$8</f>
        <v>0903</v>
      </c>
      <c r="F376" s="222" t="str">
        <f>'高額レセ疾病傾向(患者数順)'!$D$8</f>
        <v>その他の心疾患</v>
      </c>
      <c r="G376" s="222" t="str">
        <f>'高額レセ疾病傾向(患者数順)'!$E$8</f>
        <v>うっ血性心不全，慢性心不全，慢性うっ血性心不全</v>
      </c>
      <c r="H376" s="81">
        <f>'高額レセ疾病傾向(患者数順)'!$F$8</f>
        <v>16007</v>
      </c>
      <c r="I376" s="82">
        <f>'高額レセ疾病傾向(患者数順)'!$G$8</f>
        <v>44110238440</v>
      </c>
      <c r="J376" s="83">
        <f>'高額レセ疾病傾向(患者数順)'!$H$8</f>
        <v>10297737080</v>
      </c>
      <c r="K376" s="72">
        <f>'高額レセ疾病傾向(患者数順)'!$I$8</f>
        <v>54407975520</v>
      </c>
      <c r="L376" s="264">
        <f>'高額レセ疾病傾向(患者数順)'!J8</f>
        <v>3399011.4025114002</v>
      </c>
      <c r="M376" s="183">
        <f>'高額レセ疾病傾向(患者数順)'!K8</f>
        <v>1.2283360639069329E-2</v>
      </c>
    </row>
    <row r="377" spans="2:13" ht="29.25" customHeight="1">
      <c r="B377" s="385"/>
      <c r="C377" s="386"/>
      <c r="D377" s="403"/>
      <c r="E377" s="80" t="str">
        <f>'高額レセ疾病傾向(患者数順)'!$C$9</f>
        <v>0210</v>
      </c>
      <c r="F377" s="222" t="str">
        <f>'高額レセ疾病傾向(患者数順)'!$D$9</f>
        <v>その他の悪性新生物＜腫瘍＞</v>
      </c>
      <c r="G377" s="222" t="str">
        <f>'高額レセ疾病傾向(患者数順)'!$E$9</f>
        <v>前立腺癌，膵頭部癌，多発性骨髄腫</v>
      </c>
      <c r="H377" s="81">
        <f>'高額レセ疾病傾向(患者数順)'!$F$9</f>
        <v>11754</v>
      </c>
      <c r="I377" s="82">
        <f>'高額レセ疾病傾向(患者数順)'!$G$9</f>
        <v>24064862980</v>
      </c>
      <c r="J377" s="83">
        <f>'高額レセ疾病傾向(患者数順)'!$H$9</f>
        <v>20201229710</v>
      </c>
      <c r="K377" s="72">
        <f>'高額レセ疾病傾向(患者数順)'!$I$9</f>
        <v>44266092690</v>
      </c>
      <c r="L377" s="178">
        <f>'高額レセ疾病傾向(患者数順)'!J9</f>
        <v>3766044.9795814198</v>
      </c>
      <c r="M377" s="183">
        <f>'高額レセ疾病傾向(患者数順)'!K9</f>
        <v>9.0197176829899979E-3</v>
      </c>
    </row>
    <row r="378" spans="2:13" ht="29.25" customHeight="1">
      <c r="B378" s="385"/>
      <c r="C378" s="386"/>
      <c r="D378" s="403"/>
      <c r="E378" s="80" t="str">
        <f>'高額レセ疾病傾向(患者数順)'!$C$10</f>
        <v>1011</v>
      </c>
      <c r="F378" s="222" t="str">
        <f>'高額レセ疾病傾向(患者数順)'!$D$10</f>
        <v>その他の呼吸器系の疾患</v>
      </c>
      <c r="G378" s="222" t="str">
        <f>'高額レセ疾病傾向(患者数順)'!$E$10</f>
        <v>誤嚥性肺炎，間質性肺炎，特発性間質性肺炎</v>
      </c>
      <c r="H378" s="81">
        <f>'高額レセ疾病傾向(患者数順)'!$F$10</f>
        <v>11479</v>
      </c>
      <c r="I378" s="82">
        <f>'高額レセ疾病傾向(患者数順)'!$G$10</f>
        <v>26875997140</v>
      </c>
      <c r="J378" s="83">
        <f>'高額レセ疾病傾向(患者数順)'!$H$10</f>
        <v>5643838610</v>
      </c>
      <c r="K378" s="72">
        <f>'高額レセ疾病傾向(患者数順)'!$I$10</f>
        <v>32519835750</v>
      </c>
      <c r="L378" s="74">
        <f>'高額レセ疾病傾向(患者数順)'!J10</f>
        <v>2832985.0814530901</v>
      </c>
      <c r="M378" s="185">
        <f>'高額レセ疾病傾向(患者数順)'!K10</f>
        <v>8.8086897467281079E-3</v>
      </c>
    </row>
    <row r="379" spans="2:13" ht="29.25" customHeight="1" thickBot="1">
      <c r="B379" s="387"/>
      <c r="C379" s="388"/>
      <c r="D379" s="410"/>
      <c r="E379" s="84" t="str">
        <f>'高額レセ疾病傾向(患者数順)'!$C$11</f>
        <v>0906</v>
      </c>
      <c r="F379" s="223" t="str">
        <f>'高額レセ疾病傾向(患者数順)'!$D$11</f>
        <v>脳梗塞</v>
      </c>
      <c r="G379" s="223" t="str">
        <f>'高額レセ疾病傾向(患者数順)'!$E$11</f>
        <v>心原性脳塞栓症，アテローム血栓性脳梗塞，脳梗塞</v>
      </c>
      <c r="H379" s="85">
        <f>'高額レセ疾病傾向(患者数順)'!$F$11</f>
        <v>10123</v>
      </c>
      <c r="I379" s="86">
        <f>'高額レセ疾病傾向(患者数順)'!$G$11</f>
        <v>35699086190</v>
      </c>
      <c r="J379" s="87">
        <f>'高額レセ疾病傾向(患者数順)'!$H$11</f>
        <v>2973890320</v>
      </c>
      <c r="K379" s="73">
        <f>'高額レセ疾病傾向(患者数順)'!$I$11</f>
        <v>38672976510</v>
      </c>
      <c r="L379" s="73">
        <f>'高額レセ疾病傾向(患者数順)'!J11</f>
        <v>3820307.8642694899</v>
      </c>
      <c r="M379" s="184">
        <f>'高額レセ疾病傾向(患者数順)'!K11</f>
        <v>7.7681301773785726E-3</v>
      </c>
    </row>
    <row r="380" spans="2:13" ht="13.5" customHeight="1">
      <c r="B380" s="23" t="s">
        <v>481</v>
      </c>
      <c r="D380" s="23"/>
      <c r="E380" s="65"/>
      <c r="F380" s="65"/>
      <c r="G380" s="65"/>
      <c r="H380" s="65"/>
      <c r="I380" s="65"/>
    </row>
    <row r="381" spans="2:13" ht="13.5" customHeight="1">
      <c r="B381" s="54" t="s">
        <v>221</v>
      </c>
      <c r="D381" s="54"/>
    </row>
    <row r="382" spans="2:13" ht="13.5" customHeight="1">
      <c r="B382" s="70" t="s">
        <v>134</v>
      </c>
      <c r="D382" s="70"/>
      <c r="G382" s="26"/>
    </row>
    <row r="383" spans="2:13" ht="13.5" customHeight="1">
      <c r="B383" s="70" t="s">
        <v>238</v>
      </c>
      <c r="D383" s="70"/>
      <c r="G383" s="26"/>
    </row>
    <row r="384" spans="2:13" ht="13.5" customHeight="1">
      <c r="B384" s="70" t="s">
        <v>269</v>
      </c>
      <c r="D384" s="70"/>
      <c r="G384" s="26"/>
    </row>
    <row r="385" spans="2:7" ht="13.5" customHeight="1">
      <c r="B385" s="70" t="s">
        <v>135</v>
      </c>
      <c r="D385" s="70"/>
      <c r="G385" s="26"/>
    </row>
  </sheetData>
  <mergeCells count="233">
    <mergeCell ref="M3:M4"/>
    <mergeCell ref="D355:D359"/>
    <mergeCell ref="D360:D364"/>
    <mergeCell ref="D365:D369"/>
    <mergeCell ref="D370:D374"/>
    <mergeCell ref="D375:D379"/>
    <mergeCell ref="D330:D334"/>
    <mergeCell ref="D335:D339"/>
    <mergeCell ref="D340:D344"/>
    <mergeCell ref="D345:D349"/>
    <mergeCell ref="D350:D354"/>
    <mergeCell ref="D305:D309"/>
    <mergeCell ref="D310:D314"/>
    <mergeCell ref="D315:D319"/>
    <mergeCell ref="D320:D324"/>
    <mergeCell ref="D325:D329"/>
    <mergeCell ref="D280:D284"/>
    <mergeCell ref="D285:D289"/>
    <mergeCell ref="D290:D294"/>
    <mergeCell ref="D295:D299"/>
    <mergeCell ref="D300:D304"/>
    <mergeCell ref="D255:D259"/>
    <mergeCell ref="D260:D264"/>
    <mergeCell ref="D265:D269"/>
    <mergeCell ref="D270:D274"/>
    <mergeCell ref="D275:D279"/>
    <mergeCell ref="D230:D234"/>
    <mergeCell ref="D235:D239"/>
    <mergeCell ref="D240:D244"/>
    <mergeCell ref="D245:D249"/>
    <mergeCell ref="D250:D254"/>
    <mergeCell ref="D205:D209"/>
    <mergeCell ref="D210:D214"/>
    <mergeCell ref="D215:D219"/>
    <mergeCell ref="D220:D224"/>
    <mergeCell ref="D225:D229"/>
    <mergeCell ref="D180:D184"/>
    <mergeCell ref="D185:D189"/>
    <mergeCell ref="D190:D194"/>
    <mergeCell ref="D195:D199"/>
    <mergeCell ref="D200:D204"/>
    <mergeCell ref="D155:D159"/>
    <mergeCell ref="D160:D164"/>
    <mergeCell ref="D165:D169"/>
    <mergeCell ref="D170:D174"/>
    <mergeCell ref="D175:D179"/>
    <mergeCell ref="D130:D134"/>
    <mergeCell ref="D135:D139"/>
    <mergeCell ref="D140:D144"/>
    <mergeCell ref="D145:D149"/>
    <mergeCell ref="D150:D154"/>
    <mergeCell ref="D105:D109"/>
    <mergeCell ref="D110:D114"/>
    <mergeCell ref="D115:D119"/>
    <mergeCell ref="D120:D124"/>
    <mergeCell ref="D125:D129"/>
    <mergeCell ref="D80:D84"/>
    <mergeCell ref="D85:D89"/>
    <mergeCell ref="D90:D94"/>
    <mergeCell ref="D95:D99"/>
    <mergeCell ref="D100:D104"/>
    <mergeCell ref="D55:D59"/>
    <mergeCell ref="D60:D64"/>
    <mergeCell ref="D65:D69"/>
    <mergeCell ref="D70:D74"/>
    <mergeCell ref="D75:D79"/>
    <mergeCell ref="D30:D34"/>
    <mergeCell ref="D35:D39"/>
    <mergeCell ref="D40:D44"/>
    <mergeCell ref="D45:D49"/>
    <mergeCell ref="D50:D54"/>
    <mergeCell ref="C360:C364"/>
    <mergeCell ref="C365:C369"/>
    <mergeCell ref="C370:C374"/>
    <mergeCell ref="C330:C334"/>
    <mergeCell ref="C335:C339"/>
    <mergeCell ref="C340:C344"/>
    <mergeCell ref="C345:C349"/>
    <mergeCell ref="C350:C354"/>
    <mergeCell ref="C355:C359"/>
    <mergeCell ref="C325:C329"/>
    <mergeCell ref="C270:C274"/>
    <mergeCell ref="C275:C279"/>
    <mergeCell ref="C280:C284"/>
    <mergeCell ref="C285:C289"/>
    <mergeCell ref="C290:C294"/>
    <mergeCell ref="C295:C299"/>
    <mergeCell ref="C300:C304"/>
    <mergeCell ref="C305:C309"/>
    <mergeCell ref="C310:C314"/>
    <mergeCell ref="C265:C269"/>
    <mergeCell ref="C210:C214"/>
    <mergeCell ref="C215:C219"/>
    <mergeCell ref="C220:C224"/>
    <mergeCell ref="C225:C229"/>
    <mergeCell ref="C230:C234"/>
    <mergeCell ref="C235:C239"/>
    <mergeCell ref="C240:C244"/>
    <mergeCell ref="C245:C249"/>
    <mergeCell ref="C250:C254"/>
    <mergeCell ref="C255:C259"/>
    <mergeCell ref="C260:C264"/>
    <mergeCell ref="C205:C209"/>
    <mergeCell ref="C150:C154"/>
    <mergeCell ref="C155:C159"/>
    <mergeCell ref="C160:C164"/>
    <mergeCell ref="C165:C169"/>
    <mergeCell ref="C170:C174"/>
    <mergeCell ref="C175:C179"/>
    <mergeCell ref="C180:C184"/>
    <mergeCell ref="C185:C189"/>
    <mergeCell ref="C190:C194"/>
    <mergeCell ref="C195:C199"/>
    <mergeCell ref="C200:C204"/>
    <mergeCell ref="C145:C149"/>
    <mergeCell ref="C90:C94"/>
    <mergeCell ref="C95:C99"/>
    <mergeCell ref="C100:C104"/>
    <mergeCell ref="C105:C109"/>
    <mergeCell ref="C110:C114"/>
    <mergeCell ref="C115:C119"/>
    <mergeCell ref="C120:C124"/>
    <mergeCell ref="C125:C129"/>
    <mergeCell ref="C130:C134"/>
    <mergeCell ref="C135:C139"/>
    <mergeCell ref="C140:C144"/>
    <mergeCell ref="C85:C89"/>
    <mergeCell ref="C30:C34"/>
    <mergeCell ref="C35:C39"/>
    <mergeCell ref="C40:C44"/>
    <mergeCell ref="C45:C49"/>
    <mergeCell ref="C50:C54"/>
    <mergeCell ref="C55:C59"/>
    <mergeCell ref="C60:C64"/>
    <mergeCell ref="C65:C69"/>
    <mergeCell ref="C70:C74"/>
    <mergeCell ref="C75:C79"/>
    <mergeCell ref="C80:C84"/>
    <mergeCell ref="C25:C29"/>
    <mergeCell ref="C3:C4"/>
    <mergeCell ref="E3:F4"/>
    <mergeCell ref="G3:G4"/>
    <mergeCell ref="H3:H4"/>
    <mergeCell ref="D25:D29"/>
    <mergeCell ref="L3:L4"/>
    <mergeCell ref="C5:C9"/>
    <mergeCell ref="C10:C14"/>
    <mergeCell ref="C15:C19"/>
    <mergeCell ref="C20:C24"/>
    <mergeCell ref="I3:K3"/>
    <mergeCell ref="D3:D4"/>
    <mergeCell ref="D5:D9"/>
    <mergeCell ref="D10:D14"/>
    <mergeCell ref="D15:D19"/>
    <mergeCell ref="D20:D24"/>
    <mergeCell ref="B3:B4"/>
    <mergeCell ref="B5:B9"/>
    <mergeCell ref="B10:B14"/>
    <mergeCell ref="B15:B19"/>
    <mergeCell ref="B20:B24"/>
    <mergeCell ref="B25:B29"/>
    <mergeCell ref="B30:B34"/>
    <mergeCell ref="B35:B39"/>
    <mergeCell ref="B40:B44"/>
    <mergeCell ref="B45:B49"/>
    <mergeCell ref="B50: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265:B269"/>
    <mergeCell ref="B270:B274"/>
    <mergeCell ref="B275:B279"/>
    <mergeCell ref="B280:B284"/>
    <mergeCell ref="B285:B289"/>
    <mergeCell ref="B290:B294"/>
    <mergeCell ref="B295:B299"/>
    <mergeCell ref="B300:B304"/>
    <mergeCell ref="B305:B309"/>
    <mergeCell ref="B310:B314"/>
    <mergeCell ref="B375:C379"/>
    <mergeCell ref="B360:B364"/>
    <mergeCell ref="B365:B369"/>
    <mergeCell ref="B370:B374"/>
    <mergeCell ref="B315:B319"/>
    <mergeCell ref="B320:B324"/>
    <mergeCell ref="B325:B329"/>
    <mergeCell ref="B330:B334"/>
    <mergeCell ref="B335:B339"/>
    <mergeCell ref="B340:B344"/>
    <mergeCell ref="B345:B349"/>
    <mergeCell ref="B350:B354"/>
    <mergeCell ref="B355:B359"/>
    <mergeCell ref="C315:C319"/>
    <mergeCell ref="C320:C324"/>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0" manualBreakCount="10">
    <brk id="39" max="12" man="1"/>
    <brk id="74" max="12" man="1"/>
    <brk id="109" max="12" man="1"/>
    <brk id="144" max="12" man="1"/>
    <brk id="179" max="12" man="1"/>
    <brk id="214" max="12" man="1"/>
    <brk id="249" max="12" man="1"/>
    <brk id="284" max="12" man="1"/>
    <brk id="319" max="12" man="1"/>
    <brk id="354" max="12" man="1"/>
  </rowBreaks>
  <ignoredErrors>
    <ignoredError sqref="K5:K374"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Q55"/>
  <sheetViews>
    <sheetView showGridLines="0" zoomScaleNormal="100" zoomScaleSheetLayoutView="100" workbookViewId="0"/>
  </sheetViews>
  <sheetFormatPr defaultColWidth="9" defaultRowHeight="29.25" customHeight="1"/>
  <cols>
    <col min="1" max="1" width="4.625" style="6" customWidth="1"/>
    <col min="2" max="2" width="3.375" style="6" customWidth="1"/>
    <col min="3" max="3" width="11.625" style="6" customWidth="1"/>
    <col min="4" max="4" width="9.75" style="3" customWidth="1"/>
    <col min="5" max="5" width="6" style="6" customWidth="1"/>
    <col min="6" max="6" width="22.75" style="6" customWidth="1"/>
    <col min="7" max="7" width="33.125" style="6" customWidth="1"/>
    <col min="8" max="8" width="8.25" style="6" customWidth="1"/>
    <col min="9" max="12" width="9.75" style="6" customWidth="1"/>
    <col min="13" max="13" width="10.25" style="3" customWidth="1"/>
    <col min="14" max="15" width="9" style="6"/>
    <col min="16" max="17" width="15.625" style="3" customWidth="1"/>
    <col min="18" max="16384" width="9" style="6"/>
  </cols>
  <sheetData>
    <row r="1" spans="1:17" ht="16.5" customHeight="1">
      <c r="B1" s="99" t="s">
        <v>499</v>
      </c>
      <c r="D1" s="99"/>
      <c r="E1" s="4"/>
      <c r="F1" s="4"/>
      <c r="G1" s="4"/>
      <c r="H1" s="4"/>
      <c r="I1" s="4"/>
      <c r="J1" s="4"/>
      <c r="K1" s="4"/>
      <c r="L1" s="4"/>
    </row>
    <row r="2" spans="1:17" ht="16.5" customHeight="1">
      <c r="B2" s="8" t="s">
        <v>493</v>
      </c>
      <c r="D2" s="8"/>
      <c r="E2" s="8"/>
      <c r="F2" s="8"/>
      <c r="G2" s="8"/>
      <c r="H2" s="8"/>
      <c r="I2" s="8"/>
      <c r="J2" s="8"/>
      <c r="K2" s="8"/>
      <c r="L2" s="8"/>
    </row>
    <row r="3" spans="1:17" ht="25.5" customHeight="1">
      <c r="A3" s="8"/>
      <c r="B3" s="390"/>
      <c r="C3" s="374" t="s">
        <v>109</v>
      </c>
      <c r="D3" s="390" t="s">
        <v>259</v>
      </c>
      <c r="E3" s="374" t="s">
        <v>108</v>
      </c>
      <c r="F3" s="374"/>
      <c r="G3" s="379" t="s">
        <v>266</v>
      </c>
      <c r="H3" s="379" t="s">
        <v>267</v>
      </c>
      <c r="I3" s="379" t="s">
        <v>265</v>
      </c>
      <c r="J3" s="374"/>
      <c r="K3" s="374"/>
      <c r="L3" s="379" t="s">
        <v>268</v>
      </c>
      <c r="M3" s="370" t="s">
        <v>260</v>
      </c>
      <c r="P3" s="48" t="s">
        <v>248</v>
      </c>
      <c r="Q3" s="6"/>
    </row>
    <row r="4" spans="1:17" ht="25.5" customHeight="1" thickBot="1">
      <c r="A4" s="8"/>
      <c r="B4" s="391"/>
      <c r="C4" s="389"/>
      <c r="D4" s="408"/>
      <c r="E4" s="389"/>
      <c r="F4" s="389"/>
      <c r="G4" s="389"/>
      <c r="H4" s="389"/>
      <c r="I4" s="106" t="s">
        <v>105</v>
      </c>
      <c r="J4" s="107" t="s">
        <v>106</v>
      </c>
      <c r="K4" s="108" t="s">
        <v>84</v>
      </c>
      <c r="L4" s="406"/>
      <c r="M4" s="409"/>
      <c r="P4" s="69" t="s">
        <v>109</v>
      </c>
      <c r="Q4" s="174" t="s">
        <v>258</v>
      </c>
    </row>
    <row r="5" spans="1:17" ht="29.25" customHeight="1">
      <c r="B5" s="392">
        <v>1</v>
      </c>
      <c r="C5" s="395" t="s">
        <v>137</v>
      </c>
      <c r="D5" s="398">
        <f>Q5</f>
        <v>154242</v>
      </c>
      <c r="E5" s="88" t="s">
        <v>156</v>
      </c>
      <c r="F5" s="221" t="s">
        <v>164</v>
      </c>
      <c r="G5" s="221" t="s">
        <v>522</v>
      </c>
      <c r="H5" s="137">
        <v>75</v>
      </c>
      <c r="I5" s="138">
        <v>317397150</v>
      </c>
      <c r="J5" s="139">
        <v>195213860</v>
      </c>
      <c r="K5" s="71">
        <f>SUM(I5:J5)</f>
        <v>512611010</v>
      </c>
      <c r="L5" s="175">
        <f t="shared" ref="L5:L44" si="0">IFERROR(K5/H5,"-")</f>
        <v>6834813.4666666668</v>
      </c>
      <c r="M5" s="182">
        <f>IFERROR(H5/$Q$5,"-")</f>
        <v>4.8624888162757227E-4</v>
      </c>
      <c r="P5" s="49" t="s">
        <v>249</v>
      </c>
      <c r="Q5" s="207">
        <f>地区別_患者数!$AM6</f>
        <v>154242</v>
      </c>
    </row>
    <row r="6" spans="1:17" ht="29.25" customHeight="1">
      <c r="B6" s="393"/>
      <c r="C6" s="396"/>
      <c r="D6" s="403"/>
      <c r="E6" s="80" t="s">
        <v>146</v>
      </c>
      <c r="F6" s="222" t="s">
        <v>155</v>
      </c>
      <c r="G6" s="222" t="s">
        <v>523</v>
      </c>
      <c r="H6" s="81">
        <v>57</v>
      </c>
      <c r="I6" s="82">
        <v>346643480</v>
      </c>
      <c r="J6" s="83">
        <v>12561360</v>
      </c>
      <c r="K6" s="72">
        <f>SUM(I6:J6)</f>
        <v>359204840</v>
      </c>
      <c r="L6" s="176">
        <f t="shared" si="0"/>
        <v>6301839.2982456144</v>
      </c>
      <c r="M6" s="183">
        <f t="shared" ref="M6:M9" si="1">IFERROR(H6/$Q$5,"-")</f>
        <v>3.6954915003695491E-4</v>
      </c>
      <c r="P6" s="49" t="s">
        <v>250</v>
      </c>
      <c r="Q6" s="207">
        <f>地区別_患者数!$AM7</f>
        <v>115907</v>
      </c>
    </row>
    <row r="7" spans="1:17" ht="29.25" customHeight="1">
      <c r="B7" s="393"/>
      <c r="C7" s="396"/>
      <c r="D7" s="403"/>
      <c r="E7" s="80" t="s">
        <v>147</v>
      </c>
      <c r="F7" s="222" t="s">
        <v>163</v>
      </c>
      <c r="G7" s="222" t="s">
        <v>768</v>
      </c>
      <c r="H7" s="81">
        <v>11</v>
      </c>
      <c r="I7" s="82">
        <v>63831770</v>
      </c>
      <c r="J7" s="83">
        <v>837710</v>
      </c>
      <c r="K7" s="72">
        <f t="shared" ref="K7:K44" si="2">SUM(I7:J7)</f>
        <v>64669480</v>
      </c>
      <c r="L7" s="176">
        <f t="shared" si="0"/>
        <v>5879043.6363636367</v>
      </c>
      <c r="M7" s="183">
        <f t="shared" si="1"/>
        <v>7.1316502638710594E-5</v>
      </c>
      <c r="P7" s="49" t="s">
        <v>251</v>
      </c>
      <c r="Q7" s="207">
        <f>地区別_患者数!$AM8</f>
        <v>184329</v>
      </c>
    </row>
    <row r="8" spans="1:17" ht="29.25" customHeight="1">
      <c r="B8" s="393"/>
      <c r="C8" s="396"/>
      <c r="D8" s="403"/>
      <c r="E8" s="80" t="s">
        <v>145</v>
      </c>
      <c r="F8" s="222" t="s">
        <v>162</v>
      </c>
      <c r="G8" s="222" t="s">
        <v>524</v>
      </c>
      <c r="H8" s="81">
        <v>638</v>
      </c>
      <c r="I8" s="82">
        <v>1736542450</v>
      </c>
      <c r="J8" s="83">
        <v>1926568480</v>
      </c>
      <c r="K8" s="72">
        <f t="shared" si="2"/>
        <v>3663110930</v>
      </c>
      <c r="L8" s="176">
        <f t="shared" si="0"/>
        <v>5741553.1818181816</v>
      </c>
      <c r="M8" s="183">
        <f t="shared" si="1"/>
        <v>4.1363571530452148E-3</v>
      </c>
      <c r="P8" s="49" t="s">
        <v>252</v>
      </c>
      <c r="Q8" s="207">
        <f>地区別_患者数!$AM9</f>
        <v>130081</v>
      </c>
    </row>
    <row r="9" spans="1:17" ht="29.25" customHeight="1" thickBot="1">
      <c r="B9" s="394"/>
      <c r="C9" s="397"/>
      <c r="D9" s="410"/>
      <c r="E9" s="84" t="s">
        <v>159</v>
      </c>
      <c r="F9" s="223" t="s">
        <v>167</v>
      </c>
      <c r="G9" s="223" t="s">
        <v>769</v>
      </c>
      <c r="H9" s="85">
        <v>10</v>
      </c>
      <c r="I9" s="86">
        <v>49014140</v>
      </c>
      <c r="J9" s="87">
        <v>3379150</v>
      </c>
      <c r="K9" s="73">
        <f t="shared" si="2"/>
        <v>52393290</v>
      </c>
      <c r="L9" s="177">
        <f t="shared" si="0"/>
        <v>5239329</v>
      </c>
      <c r="M9" s="184">
        <f t="shared" si="1"/>
        <v>6.4833184217009628E-5</v>
      </c>
      <c r="P9" s="49" t="s">
        <v>253</v>
      </c>
      <c r="Q9" s="207">
        <f>地区別_患者数!$AM10</f>
        <v>105572</v>
      </c>
    </row>
    <row r="10" spans="1:17" ht="29.25" customHeight="1">
      <c r="B10" s="392">
        <v>2</v>
      </c>
      <c r="C10" s="395" t="s">
        <v>138</v>
      </c>
      <c r="D10" s="398">
        <f>Q6</f>
        <v>115907</v>
      </c>
      <c r="E10" s="88" t="s">
        <v>156</v>
      </c>
      <c r="F10" s="221" t="s">
        <v>164</v>
      </c>
      <c r="G10" s="221" t="s">
        <v>525</v>
      </c>
      <c r="H10" s="137">
        <v>58</v>
      </c>
      <c r="I10" s="138">
        <v>252089890</v>
      </c>
      <c r="J10" s="139">
        <v>125743020</v>
      </c>
      <c r="K10" s="71">
        <f t="shared" si="2"/>
        <v>377832910</v>
      </c>
      <c r="L10" s="175">
        <f t="shared" si="0"/>
        <v>6514360.5172413792</v>
      </c>
      <c r="M10" s="182">
        <f>IFERROR(H10/$Q$6,"-")</f>
        <v>5.004011837076277E-4</v>
      </c>
      <c r="P10" s="49" t="s">
        <v>254</v>
      </c>
      <c r="Q10" s="207">
        <f>地区別_患者数!$AM11</f>
        <v>132591</v>
      </c>
    </row>
    <row r="11" spans="1:17" ht="29.25" customHeight="1">
      <c r="B11" s="393"/>
      <c r="C11" s="396"/>
      <c r="D11" s="403"/>
      <c r="E11" s="80" t="s">
        <v>158</v>
      </c>
      <c r="F11" s="222" t="s">
        <v>166</v>
      </c>
      <c r="G11" s="222" t="s">
        <v>770</v>
      </c>
      <c r="H11" s="81">
        <v>147</v>
      </c>
      <c r="I11" s="82">
        <v>728721560</v>
      </c>
      <c r="J11" s="83">
        <v>212754690</v>
      </c>
      <c r="K11" s="72">
        <f t="shared" si="2"/>
        <v>941476250</v>
      </c>
      <c r="L11" s="176">
        <f t="shared" si="0"/>
        <v>6404600.340136054</v>
      </c>
      <c r="M11" s="183">
        <f t="shared" ref="M11:M14" si="3">IFERROR(H11/$Q$6,"-")</f>
        <v>1.2682581725003666E-3</v>
      </c>
      <c r="P11" s="49" t="s">
        <v>255</v>
      </c>
      <c r="Q11" s="207">
        <f>地区別_患者数!$AM12</f>
        <v>134913</v>
      </c>
    </row>
    <row r="12" spans="1:17" ht="29.25" customHeight="1">
      <c r="B12" s="393"/>
      <c r="C12" s="396"/>
      <c r="D12" s="403"/>
      <c r="E12" s="80" t="s">
        <v>146</v>
      </c>
      <c r="F12" s="222" t="s">
        <v>155</v>
      </c>
      <c r="G12" s="222" t="s">
        <v>526</v>
      </c>
      <c r="H12" s="81">
        <v>42</v>
      </c>
      <c r="I12" s="82">
        <v>237164670</v>
      </c>
      <c r="J12" s="83">
        <v>8838380</v>
      </c>
      <c r="K12" s="72">
        <f t="shared" si="2"/>
        <v>246003050</v>
      </c>
      <c r="L12" s="176">
        <f t="shared" si="0"/>
        <v>5857215.4761904757</v>
      </c>
      <c r="M12" s="183">
        <f t="shared" si="3"/>
        <v>3.6235947785724762E-4</v>
      </c>
      <c r="P12" s="49" t="s">
        <v>256</v>
      </c>
      <c r="Q12" s="207">
        <f>地区別_患者数!$AM13</f>
        <v>367590</v>
      </c>
    </row>
    <row r="13" spans="1:17" ht="29.25" customHeight="1">
      <c r="B13" s="393"/>
      <c r="C13" s="396"/>
      <c r="D13" s="403"/>
      <c r="E13" s="80" t="s">
        <v>145</v>
      </c>
      <c r="F13" s="222" t="s">
        <v>162</v>
      </c>
      <c r="G13" s="222" t="s">
        <v>527</v>
      </c>
      <c r="H13" s="81">
        <v>478</v>
      </c>
      <c r="I13" s="82">
        <v>1303787110</v>
      </c>
      <c r="J13" s="83">
        <v>1338720750</v>
      </c>
      <c r="K13" s="72">
        <f t="shared" si="2"/>
        <v>2642507860</v>
      </c>
      <c r="L13" s="176">
        <f t="shared" si="0"/>
        <v>5528259.1213389123</v>
      </c>
      <c r="M13" s="183">
        <f t="shared" si="3"/>
        <v>4.1239959622801038E-3</v>
      </c>
      <c r="P13" s="49" t="s">
        <v>257</v>
      </c>
      <c r="Q13" s="207">
        <f>地区別_患者数!$AM14</f>
        <v>1303145</v>
      </c>
    </row>
    <row r="14" spans="1:17" ht="29.25" customHeight="1" thickBot="1">
      <c r="B14" s="394"/>
      <c r="C14" s="397"/>
      <c r="D14" s="410"/>
      <c r="E14" s="84" t="s">
        <v>160</v>
      </c>
      <c r="F14" s="223" t="s">
        <v>168</v>
      </c>
      <c r="G14" s="223" t="s">
        <v>771</v>
      </c>
      <c r="H14" s="85">
        <v>66</v>
      </c>
      <c r="I14" s="86">
        <v>297966830</v>
      </c>
      <c r="J14" s="87">
        <v>21411830</v>
      </c>
      <c r="K14" s="73">
        <f t="shared" si="2"/>
        <v>319378660</v>
      </c>
      <c r="L14" s="177">
        <f t="shared" si="0"/>
        <v>4839070.6060606064</v>
      </c>
      <c r="M14" s="184">
        <f t="shared" si="3"/>
        <v>5.6942203663281764E-4</v>
      </c>
    </row>
    <row r="15" spans="1:17" ht="29.25" customHeight="1">
      <c r="B15" s="392">
        <v>3</v>
      </c>
      <c r="C15" s="395" t="s">
        <v>139</v>
      </c>
      <c r="D15" s="398">
        <f>Q7</f>
        <v>184329</v>
      </c>
      <c r="E15" s="88" t="s">
        <v>156</v>
      </c>
      <c r="F15" s="221" t="s">
        <v>164</v>
      </c>
      <c r="G15" s="221" t="s">
        <v>522</v>
      </c>
      <c r="H15" s="137">
        <v>75</v>
      </c>
      <c r="I15" s="138">
        <v>279049820</v>
      </c>
      <c r="J15" s="139">
        <v>212167130</v>
      </c>
      <c r="K15" s="71">
        <f t="shared" si="2"/>
        <v>491216950</v>
      </c>
      <c r="L15" s="175">
        <f t="shared" si="0"/>
        <v>6549559.333333333</v>
      </c>
      <c r="M15" s="182">
        <f>IFERROR(H15/$Q$7,"-")</f>
        <v>4.0688117442182187E-4</v>
      </c>
    </row>
    <row r="16" spans="1:17" ht="29.25" customHeight="1">
      <c r="B16" s="393"/>
      <c r="C16" s="396"/>
      <c r="D16" s="403"/>
      <c r="E16" s="80" t="s">
        <v>146</v>
      </c>
      <c r="F16" s="222" t="s">
        <v>155</v>
      </c>
      <c r="G16" s="222" t="s">
        <v>528</v>
      </c>
      <c r="H16" s="81">
        <v>67</v>
      </c>
      <c r="I16" s="82">
        <v>402161520</v>
      </c>
      <c r="J16" s="83">
        <v>8486960</v>
      </c>
      <c r="K16" s="72">
        <f t="shared" si="2"/>
        <v>410648480</v>
      </c>
      <c r="L16" s="176">
        <f t="shared" si="0"/>
        <v>6129081.7910447763</v>
      </c>
      <c r="M16" s="183">
        <f t="shared" ref="M16:M19" si="4">IFERROR(H16/$Q$7,"-")</f>
        <v>3.6348051581682752E-4</v>
      </c>
    </row>
    <row r="17" spans="2:13" ht="29.25" customHeight="1">
      <c r="B17" s="393"/>
      <c r="C17" s="396"/>
      <c r="D17" s="403"/>
      <c r="E17" s="80" t="s">
        <v>145</v>
      </c>
      <c r="F17" s="222" t="s">
        <v>162</v>
      </c>
      <c r="G17" s="222" t="s">
        <v>529</v>
      </c>
      <c r="H17" s="81">
        <v>877</v>
      </c>
      <c r="I17" s="82">
        <v>2586499020</v>
      </c>
      <c r="J17" s="83">
        <v>2719260280</v>
      </c>
      <c r="K17" s="72">
        <f t="shared" si="2"/>
        <v>5305759300</v>
      </c>
      <c r="L17" s="176">
        <f t="shared" si="0"/>
        <v>6049896.5792474346</v>
      </c>
      <c r="M17" s="183">
        <f t="shared" si="4"/>
        <v>4.7577971995725037E-3</v>
      </c>
    </row>
    <row r="18" spans="2:13" ht="29.25" customHeight="1">
      <c r="B18" s="393"/>
      <c r="C18" s="396"/>
      <c r="D18" s="403"/>
      <c r="E18" s="80" t="s">
        <v>147</v>
      </c>
      <c r="F18" s="222" t="s">
        <v>163</v>
      </c>
      <c r="G18" s="222" t="s">
        <v>772</v>
      </c>
      <c r="H18" s="81">
        <v>25</v>
      </c>
      <c r="I18" s="82">
        <v>141685890</v>
      </c>
      <c r="J18" s="83">
        <v>6382090</v>
      </c>
      <c r="K18" s="72">
        <f t="shared" si="2"/>
        <v>148067980</v>
      </c>
      <c r="L18" s="176">
        <f t="shared" si="0"/>
        <v>5922719.2000000002</v>
      </c>
      <c r="M18" s="183">
        <f t="shared" si="4"/>
        <v>1.3562705814060727E-4</v>
      </c>
    </row>
    <row r="19" spans="2:13" ht="29.25" customHeight="1" thickBot="1">
      <c r="B19" s="394"/>
      <c r="C19" s="397"/>
      <c r="D19" s="410"/>
      <c r="E19" s="84" t="s">
        <v>158</v>
      </c>
      <c r="F19" s="223" t="s">
        <v>166</v>
      </c>
      <c r="G19" s="223" t="s">
        <v>773</v>
      </c>
      <c r="H19" s="85">
        <v>205</v>
      </c>
      <c r="I19" s="86">
        <v>657022600</v>
      </c>
      <c r="J19" s="87">
        <v>411946030</v>
      </c>
      <c r="K19" s="73">
        <f t="shared" si="2"/>
        <v>1068968630</v>
      </c>
      <c r="L19" s="177">
        <f t="shared" si="0"/>
        <v>5214481.1219512196</v>
      </c>
      <c r="M19" s="184">
        <f t="shared" si="4"/>
        <v>1.1121418767529798E-3</v>
      </c>
    </row>
    <row r="20" spans="2:13" ht="29.25" customHeight="1">
      <c r="B20" s="392">
        <v>4</v>
      </c>
      <c r="C20" s="395" t="s">
        <v>140</v>
      </c>
      <c r="D20" s="398">
        <f>Q8</f>
        <v>130081</v>
      </c>
      <c r="E20" s="88" t="s">
        <v>154</v>
      </c>
      <c r="F20" s="221" t="s">
        <v>289</v>
      </c>
      <c r="G20" s="221" t="s">
        <v>201</v>
      </c>
      <c r="H20" s="137">
        <v>1</v>
      </c>
      <c r="I20" s="138">
        <v>7092830</v>
      </c>
      <c r="J20" s="139">
        <v>0</v>
      </c>
      <c r="K20" s="71">
        <f t="shared" si="2"/>
        <v>7092830</v>
      </c>
      <c r="L20" s="175">
        <f t="shared" si="0"/>
        <v>7092830</v>
      </c>
      <c r="M20" s="182">
        <f>IFERROR(H20/$Q$8,"-")</f>
        <v>7.6875177773848605E-6</v>
      </c>
    </row>
    <row r="21" spans="2:13" ht="29.25" customHeight="1">
      <c r="B21" s="393"/>
      <c r="C21" s="396"/>
      <c r="D21" s="403"/>
      <c r="E21" s="80" t="s">
        <v>146</v>
      </c>
      <c r="F21" s="222" t="s">
        <v>155</v>
      </c>
      <c r="G21" s="222" t="s">
        <v>531</v>
      </c>
      <c r="H21" s="81">
        <v>32</v>
      </c>
      <c r="I21" s="82">
        <v>200565720</v>
      </c>
      <c r="J21" s="83">
        <v>6547020</v>
      </c>
      <c r="K21" s="72">
        <f t="shared" si="2"/>
        <v>207112740</v>
      </c>
      <c r="L21" s="176">
        <f t="shared" si="0"/>
        <v>6472273.125</v>
      </c>
      <c r="M21" s="183">
        <f t="shared" ref="M21:M24" si="5">IFERROR(H21/$Q$8,"-")</f>
        <v>2.4600056887631554E-4</v>
      </c>
    </row>
    <row r="22" spans="2:13" ht="29.25" customHeight="1">
      <c r="B22" s="393"/>
      <c r="C22" s="396"/>
      <c r="D22" s="403"/>
      <c r="E22" s="80" t="s">
        <v>156</v>
      </c>
      <c r="F22" s="222" t="s">
        <v>164</v>
      </c>
      <c r="G22" s="222" t="s">
        <v>530</v>
      </c>
      <c r="H22" s="81">
        <v>53</v>
      </c>
      <c r="I22" s="82">
        <v>221742620</v>
      </c>
      <c r="J22" s="83">
        <v>94916500</v>
      </c>
      <c r="K22" s="72">
        <f t="shared" si="2"/>
        <v>316659120</v>
      </c>
      <c r="L22" s="176">
        <f t="shared" si="0"/>
        <v>5974700.3773584906</v>
      </c>
      <c r="M22" s="183">
        <f t="shared" si="5"/>
        <v>4.0743844220139761E-4</v>
      </c>
    </row>
    <row r="23" spans="2:13" ht="29.25" customHeight="1">
      <c r="B23" s="393"/>
      <c r="C23" s="396"/>
      <c r="D23" s="403"/>
      <c r="E23" s="80" t="s">
        <v>145</v>
      </c>
      <c r="F23" s="222" t="s">
        <v>162</v>
      </c>
      <c r="G23" s="222" t="s">
        <v>527</v>
      </c>
      <c r="H23" s="81">
        <v>622</v>
      </c>
      <c r="I23" s="82">
        <v>1691782960</v>
      </c>
      <c r="J23" s="83">
        <v>1920990190</v>
      </c>
      <c r="K23" s="72">
        <f t="shared" si="2"/>
        <v>3612773150</v>
      </c>
      <c r="L23" s="176">
        <f t="shared" si="0"/>
        <v>5808316.9614147907</v>
      </c>
      <c r="M23" s="183">
        <f t="shared" si="5"/>
        <v>4.7816360575333831E-3</v>
      </c>
    </row>
    <row r="24" spans="2:13" ht="29.25" customHeight="1" thickBot="1">
      <c r="B24" s="394"/>
      <c r="C24" s="397"/>
      <c r="D24" s="410"/>
      <c r="E24" s="84" t="s">
        <v>147</v>
      </c>
      <c r="F24" s="223" t="s">
        <v>163</v>
      </c>
      <c r="G24" s="223" t="s">
        <v>774</v>
      </c>
      <c r="H24" s="85">
        <v>15</v>
      </c>
      <c r="I24" s="86">
        <v>72594950</v>
      </c>
      <c r="J24" s="87">
        <v>2958010</v>
      </c>
      <c r="K24" s="73">
        <f t="shared" si="2"/>
        <v>75552960</v>
      </c>
      <c r="L24" s="177">
        <f t="shared" si="0"/>
        <v>5036864</v>
      </c>
      <c r="M24" s="184">
        <f t="shared" si="5"/>
        <v>1.1531276666077291E-4</v>
      </c>
    </row>
    <row r="25" spans="2:13" ht="29.25" customHeight="1">
      <c r="B25" s="392">
        <v>5</v>
      </c>
      <c r="C25" s="395" t="s">
        <v>141</v>
      </c>
      <c r="D25" s="398">
        <f>Q9</f>
        <v>105572</v>
      </c>
      <c r="E25" s="88" t="s">
        <v>148</v>
      </c>
      <c r="F25" s="221" t="s">
        <v>282</v>
      </c>
      <c r="G25" s="221" t="s">
        <v>193</v>
      </c>
      <c r="H25" s="137">
        <v>1</v>
      </c>
      <c r="I25" s="138">
        <v>7545830</v>
      </c>
      <c r="J25" s="139">
        <v>48700</v>
      </c>
      <c r="K25" s="71">
        <f t="shared" si="2"/>
        <v>7594530</v>
      </c>
      <c r="L25" s="175">
        <f t="shared" si="0"/>
        <v>7594530</v>
      </c>
      <c r="M25" s="182">
        <f>IFERROR(H25/$Q$9,"-")</f>
        <v>9.4722085401432195E-6</v>
      </c>
    </row>
    <row r="26" spans="2:13" ht="29.25" customHeight="1">
      <c r="B26" s="393"/>
      <c r="C26" s="396"/>
      <c r="D26" s="403"/>
      <c r="E26" s="80" t="s">
        <v>161</v>
      </c>
      <c r="F26" s="222" t="s">
        <v>169</v>
      </c>
      <c r="G26" s="222" t="s">
        <v>521</v>
      </c>
      <c r="H26" s="81">
        <v>1</v>
      </c>
      <c r="I26" s="82">
        <v>6940760</v>
      </c>
      <c r="J26" s="83">
        <v>26070</v>
      </c>
      <c r="K26" s="72">
        <f t="shared" si="2"/>
        <v>6966830</v>
      </c>
      <c r="L26" s="176">
        <f t="shared" si="0"/>
        <v>6966830</v>
      </c>
      <c r="M26" s="183">
        <f t="shared" ref="M26:M29" si="6">IFERROR(H26/$Q$9,"-")</f>
        <v>9.4722085401432195E-6</v>
      </c>
    </row>
    <row r="27" spans="2:13" ht="29.25" customHeight="1">
      <c r="B27" s="393"/>
      <c r="C27" s="396"/>
      <c r="D27" s="403"/>
      <c r="E27" s="80" t="s">
        <v>145</v>
      </c>
      <c r="F27" s="222" t="s">
        <v>162</v>
      </c>
      <c r="G27" s="222" t="s">
        <v>529</v>
      </c>
      <c r="H27" s="81">
        <v>485</v>
      </c>
      <c r="I27" s="82">
        <v>1481819870</v>
      </c>
      <c r="J27" s="83">
        <v>1515366130</v>
      </c>
      <c r="K27" s="72">
        <f t="shared" si="2"/>
        <v>2997186000</v>
      </c>
      <c r="L27" s="176">
        <f t="shared" si="0"/>
        <v>6179764.948453608</v>
      </c>
      <c r="M27" s="183">
        <f t="shared" si="6"/>
        <v>4.5940211419694616E-3</v>
      </c>
    </row>
    <row r="28" spans="2:13" ht="29.25" customHeight="1">
      <c r="B28" s="393"/>
      <c r="C28" s="396"/>
      <c r="D28" s="403"/>
      <c r="E28" s="80" t="s">
        <v>156</v>
      </c>
      <c r="F28" s="222" t="s">
        <v>164</v>
      </c>
      <c r="G28" s="222" t="s">
        <v>522</v>
      </c>
      <c r="H28" s="81">
        <v>68</v>
      </c>
      <c r="I28" s="82">
        <v>252403670</v>
      </c>
      <c r="J28" s="83">
        <v>167081880</v>
      </c>
      <c r="K28" s="72">
        <f t="shared" si="2"/>
        <v>419485550</v>
      </c>
      <c r="L28" s="176">
        <f t="shared" si="0"/>
        <v>6168905.1470588231</v>
      </c>
      <c r="M28" s="183">
        <f t="shared" si="6"/>
        <v>6.4411018072973894E-4</v>
      </c>
    </row>
    <row r="29" spans="2:13" ht="29.25" customHeight="1" thickBot="1">
      <c r="B29" s="394"/>
      <c r="C29" s="397"/>
      <c r="D29" s="410"/>
      <c r="E29" s="84" t="s">
        <v>146</v>
      </c>
      <c r="F29" s="223" t="s">
        <v>155</v>
      </c>
      <c r="G29" s="223" t="s">
        <v>526</v>
      </c>
      <c r="H29" s="85">
        <v>36</v>
      </c>
      <c r="I29" s="86">
        <v>201360370</v>
      </c>
      <c r="J29" s="87">
        <v>5657080</v>
      </c>
      <c r="K29" s="73">
        <f t="shared" si="2"/>
        <v>207017450</v>
      </c>
      <c r="L29" s="177">
        <f t="shared" si="0"/>
        <v>5750484.722222222</v>
      </c>
      <c r="M29" s="184">
        <f t="shared" si="6"/>
        <v>3.4099950744515592E-4</v>
      </c>
    </row>
    <row r="30" spans="2:13" ht="29.25" customHeight="1">
      <c r="B30" s="392">
        <v>6</v>
      </c>
      <c r="C30" s="395" t="s">
        <v>142</v>
      </c>
      <c r="D30" s="398">
        <f>Q10</f>
        <v>132591</v>
      </c>
      <c r="E30" s="88" t="s">
        <v>145</v>
      </c>
      <c r="F30" s="221" t="s">
        <v>162</v>
      </c>
      <c r="G30" s="221" t="s">
        <v>527</v>
      </c>
      <c r="H30" s="137">
        <v>692</v>
      </c>
      <c r="I30" s="138">
        <v>2105237650</v>
      </c>
      <c r="J30" s="139">
        <v>2077626560</v>
      </c>
      <c r="K30" s="71">
        <f t="shared" si="2"/>
        <v>4182864210</v>
      </c>
      <c r="L30" s="175">
        <f t="shared" si="0"/>
        <v>6044601.4595375722</v>
      </c>
      <c r="M30" s="182">
        <f>IFERROR(H30/$Q$10,"-")</f>
        <v>5.219057100406513E-3</v>
      </c>
    </row>
    <row r="31" spans="2:13" ht="29.25" customHeight="1">
      <c r="B31" s="393"/>
      <c r="C31" s="396"/>
      <c r="D31" s="403"/>
      <c r="E31" s="80" t="s">
        <v>156</v>
      </c>
      <c r="F31" s="222" t="s">
        <v>164</v>
      </c>
      <c r="G31" s="222" t="s">
        <v>532</v>
      </c>
      <c r="H31" s="81">
        <v>47</v>
      </c>
      <c r="I31" s="82">
        <v>135847210</v>
      </c>
      <c r="J31" s="83">
        <v>143191520</v>
      </c>
      <c r="K31" s="72">
        <f t="shared" si="2"/>
        <v>279038730</v>
      </c>
      <c r="L31" s="176">
        <f t="shared" si="0"/>
        <v>5936994.2553191492</v>
      </c>
      <c r="M31" s="183">
        <f t="shared" ref="M31:M34" si="7">IFERROR(H31/$Q$10,"-")</f>
        <v>3.5447353138599153E-4</v>
      </c>
    </row>
    <row r="32" spans="2:13" ht="29.25" customHeight="1">
      <c r="B32" s="393"/>
      <c r="C32" s="396"/>
      <c r="D32" s="403"/>
      <c r="E32" s="80" t="s">
        <v>415</v>
      </c>
      <c r="F32" s="222" t="s">
        <v>416</v>
      </c>
      <c r="G32" s="222" t="s">
        <v>775</v>
      </c>
      <c r="H32" s="81">
        <v>7</v>
      </c>
      <c r="I32" s="82">
        <v>34897540</v>
      </c>
      <c r="J32" s="83">
        <v>2653560</v>
      </c>
      <c r="K32" s="72">
        <f t="shared" si="2"/>
        <v>37551100</v>
      </c>
      <c r="L32" s="176">
        <f t="shared" si="0"/>
        <v>5364442.8571428573</v>
      </c>
      <c r="M32" s="183">
        <f t="shared" si="7"/>
        <v>5.2793930206424265E-5</v>
      </c>
    </row>
    <row r="33" spans="2:13" ht="29.25" customHeight="1">
      <c r="B33" s="393"/>
      <c r="C33" s="396"/>
      <c r="D33" s="403"/>
      <c r="E33" s="80" t="s">
        <v>160</v>
      </c>
      <c r="F33" s="222" t="s">
        <v>168</v>
      </c>
      <c r="G33" s="222" t="s">
        <v>776</v>
      </c>
      <c r="H33" s="81">
        <v>44</v>
      </c>
      <c r="I33" s="82">
        <v>227468670</v>
      </c>
      <c r="J33" s="83">
        <v>6173410</v>
      </c>
      <c r="K33" s="72">
        <f t="shared" si="2"/>
        <v>233642080</v>
      </c>
      <c r="L33" s="176">
        <f t="shared" si="0"/>
        <v>5310047.2727272725</v>
      </c>
      <c r="M33" s="183">
        <f t="shared" si="7"/>
        <v>3.3184756129752395E-4</v>
      </c>
    </row>
    <row r="34" spans="2:13" ht="29.25" customHeight="1" thickBot="1">
      <c r="B34" s="394"/>
      <c r="C34" s="397"/>
      <c r="D34" s="410"/>
      <c r="E34" s="84" t="s">
        <v>146</v>
      </c>
      <c r="F34" s="223" t="s">
        <v>155</v>
      </c>
      <c r="G34" s="223" t="s">
        <v>533</v>
      </c>
      <c r="H34" s="85">
        <v>50</v>
      </c>
      <c r="I34" s="86">
        <v>247899180</v>
      </c>
      <c r="J34" s="87">
        <v>7442330</v>
      </c>
      <c r="K34" s="73">
        <f t="shared" si="2"/>
        <v>255341510</v>
      </c>
      <c r="L34" s="177">
        <f t="shared" si="0"/>
        <v>5106830.2</v>
      </c>
      <c r="M34" s="184">
        <f t="shared" si="7"/>
        <v>3.7709950147445906E-4</v>
      </c>
    </row>
    <row r="35" spans="2:13" ht="29.25" customHeight="1">
      <c r="B35" s="392">
        <v>7</v>
      </c>
      <c r="C35" s="395" t="s">
        <v>143</v>
      </c>
      <c r="D35" s="398">
        <f>Q11</f>
        <v>134913</v>
      </c>
      <c r="E35" s="88" t="s">
        <v>154</v>
      </c>
      <c r="F35" s="221" t="s">
        <v>289</v>
      </c>
      <c r="G35" s="221" t="s">
        <v>201</v>
      </c>
      <c r="H35" s="137">
        <v>2</v>
      </c>
      <c r="I35" s="138">
        <v>14030310</v>
      </c>
      <c r="J35" s="139">
        <v>0</v>
      </c>
      <c r="K35" s="71">
        <f t="shared" si="2"/>
        <v>14030310</v>
      </c>
      <c r="L35" s="175">
        <f t="shared" si="0"/>
        <v>7015155</v>
      </c>
      <c r="M35" s="182">
        <f>IFERROR(H35/$Q$11,"-")</f>
        <v>1.4824368296605962E-5</v>
      </c>
    </row>
    <row r="36" spans="2:13" ht="29.25" customHeight="1">
      <c r="B36" s="393"/>
      <c r="C36" s="396"/>
      <c r="D36" s="403"/>
      <c r="E36" s="80" t="s">
        <v>156</v>
      </c>
      <c r="F36" s="222" t="s">
        <v>164</v>
      </c>
      <c r="G36" s="222" t="s">
        <v>522</v>
      </c>
      <c r="H36" s="81">
        <v>67</v>
      </c>
      <c r="I36" s="82">
        <v>255016710</v>
      </c>
      <c r="J36" s="83">
        <v>190832640</v>
      </c>
      <c r="K36" s="72">
        <f t="shared" si="2"/>
        <v>445849350</v>
      </c>
      <c r="L36" s="176">
        <f t="shared" si="0"/>
        <v>6654467.9104477614</v>
      </c>
      <c r="M36" s="183">
        <f t="shared" ref="M36:M39" si="8">IFERROR(H36/$Q$11,"-")</f>
        <v>4.9661633793629967E-4</v>
      </c>
    </row>
    <row r="37" spans="2:13" ht="29.25" customHeight="1">
      <c r="B37" s="393"/>
      <c r="C37" s="396"/>
      <c r="D37" s="403"/>
      <c r="E37" s="80" t="s">
        <v>146</v>
      </c>
      <c r="F37" s="222" t="s">
        <v>155</v>
      </c>
      <c r="G37" s="222" t="s">
        <v>534</v>
      </c>
      <c r="H37" s="81">
        <v>46</v>
      </c>
      <c r="I37" s="82">
        <v>276799510</v>
      </c>
      <c r="J37" s="83">
        <v>6298250</v>
      </c>
      <c r="K37" s="72">
        <f t="shared" si="2"/>
        <v>283097760</v>
      </c>
      <c r="L37" s="176">
        <f t="shared" si="0"/>
        <v>6154299.1304347822</v>
      </c>
      <c r="M37" s="183">
        <f t="shared" si="8"/>
        <v>3.4096047082193712E-4</v>
      </c>
    </row>
    <row r="38" spans="2:13" ht="29.25" customHeight="1">
      <c r="B38" s="393"/>
      <c r="C38" s="396"/>
      <c r="D38" s="403"/>
      <c r="E38" s="80" t="s">
        <v>147</v>
      </c>
      <c r="F38" s="222" t="s">
        <v>163</v>
      </c>
      <c r="G38" s="222" t="s">
        <v>777</v>
      </c>
      <c r="H38" s="81">
        <v>15</v>
      </c>
      <c r="I38" s="82">
        <v>91538330</v>
      </c>
      <c r="J38" s="83">
        <v>319410</v>
      </c>
      <c r="K38" s="72">
        <f t="shared" si="2"/>
        <v>91857740</v>
      </c>
      <c r="L38" s="176">
        <f t="shared" si="0"/>
        <v>6123849.333333333</v>
      </c>
      <c r="M38" s="183">
        <f t="shared" si="8"/>
        <v>1.1118276222454471E-4</v>
      </c>
    </row>
    <row r="39" spans="2:13" ht="29.25" customHeight="1" thickBot="1">
      <c r="B39" s="394"/>
      <c r="C39" s="397"/>
      <c r="D39" s="410"/>
      <c r="E39" s="84" t="s">
        <v>145</v>
      </c>
      <c r="F39" s="223" t="s">
        <v>162</v>
      </c>
      <c r="G39" s="223" t="s">
        <v>527</v>
      </c>
      <c r="H39" s="85">
        <v>738</v>
      </c>
      <c r="I39" s="86">
        <v>2406659390</v>
      </c>
      <c r="J39" s="87">
        <v>1990743200</v>
      </c>
      <c r="K39" s="73">
        <f t="shared" si="2"/>
        <v>4397402590</v>
      </c>
      <c r="L39" s="177">
        <f t="shared" si="0"/>
        <v>5958540.0948509481</v>
      </c>
      <c r="M39" s="184">
        <f t="shared" si="8"/>
        <v>5.4701919014475998E-3</v>
      </c>
    </row>
    <row r="40" spans="2:13" ht="29.25" customHeight="1">
      <c r="B40" s="392">
        <v>8</v>
      </c>
      <c r="C40" s="395" t="s">
        <v>144</v>
      </c>
      <c r="D40" s="398">
        <f>Q12</f>
        <v>367590</v>
      </c>
      <c r="E40" s="88" t="s">
        <v>156</v>
      </c>
      <c r="F40" s="221" t="s">
        <v>164</v>
      </c>
      <c r="G40" s="221" t="s">
        <v>522</v>
      </c>
      <c r="H40" s="137">
        <v>176</v>
      </c>
      <c r="I40" s="138">
        <v>685136470</v>
      </c>
      <c r="J40" s="139">
        <v>432112110</v>
      </c>
      <c r="K40" s="71">
        <f t="shared" si="2"/>
        <v>1117248580</v>
      </c>
      <c r="L40" s="175">
        <f t="shared" si="0"/>
        <v>6348003.2954545459</v>
      </c>
      <c r="M40" s="182">
        <f>IFERROR(H40/$Q$12,"-")</f>
        <v>4.7879430887673766E-4</v>
      </c>
    </row>
    <row r="41" spans="2:13" ht="29.25" customHeight="1">
      <c r="B41" s="393"/>
      <c r="C41" s="396"/>
      <c r="D41" s="403"/>
      <c r="E41" s="80" t="s">
        <v>778</v>
      </c>
      <c r="F41" s="222" t="s">
        <v>779</v>
      </c>
      <c r="G41" s="222" t="s">
        <v>535</v>
      </c>
      <c r="H41" s="81">
        <v>1</v>
      </c>
      <c r="I41" s="82">
        <v>6098050</v>
      </c>
      <c r="J41" s="83">
        <v>0</v>
      </c>
      <c r="K41" s="72">
        <f t="shared" si="2"/>
        <v>6098050</v>
      </c>
      <c r="L41" s="176">
        <f t="shared" si="0"/>
        <v>6098050</v>
      </c>
      <c r="M41" s="183">
        <f t="shared" ref="M41:M44" si="9">IFERROR(H41/$Q$12,"-")</f>
        <v>2.7204222095269187E-6</v>
      </c>
    </row>
    <row r="42" spans="2:13" ht="29.25" customHeight="1">
      <c r="B42" s="393"/>
      <c r="C42" s="396"/>
      <c r="D42" s="403"/>
      <c r="E42" s="80" t="s">
        <v>146</v>
      </c>
      <c r="F42" s="222" t="s">
        <v>155</v>
      </c>
      <c r="G42" s="222" t="s">
        <v>533</v>
      </c>
      <c r="H42" s="81">
        <v>110</v>
      </c>
      <c r="I42" s="82">
        <v>650823500</v>
      </c>
      <c r="J42" s="83">
        <v>17908480</v>
      </c>
      <c r="K42" s="72">
        <f t="shared" si="2"/>
        <v>668731980</v>
      </c>
      <c r="L42" s="176">
        <f t="shared" si="0"/>
        <v>6079381.6363636367</v>
      </c>
      <c r="M42" s="183">
        <f t="shared" si="9"/>
        <v>2.9924644304796103E-4</v>
      </c>
    </row>
    <row r="43" spans="2:13" ht="29.25" customHeight="1">
      <c r="B43" s="393"/>
      <c r="C43" s="396"/>
      <c r="D43" s="403"/>
      <c r="E43" s="80" t="s">
        <v>145</v>
      </c>
      <c r="F43" s="222" t="s">
        <v>162</v>
      </c>
      <c r="G43" s="222" t="s">
        <v>529</v>
      </c>
      <c r="H43" s="81">
        <v>1962</v>
      </c>
      <c r="I43" s="82">
        <v>5927690500</v>
      </c>
      <c r="J43" s="83">
        <v>5689592040</v>
      </c>
      <c r="K43" s="72">
        <f t="shared" si="2"/>
        <v>11617282540</v>
      </c>
      <c r="L43" s="176">
        <f t="shared" si="0"/>
        <v>5921142.9867482157</v>
      </c>
      <c r="M43" s="183">
        <f t="shared" si="9"/>
        <v>5.3374683750918141E-3</v>
      </c>
    </row>
    <row r="44" spans="2:13" ht="29.25" customHeight="1" thickBot="1">
      <c r="B44" s="393"/>
      <c r="C44" s="396"/>
      <c r="D44" s="403"/>
      <c r="E44" s="89" t="s">
        <v>154</v>
      </c>
      <c r="F44" s="224" t="s">
        <v>289</v>
      </c>
      <c r="G44" s="224" t="s">
        <v>280</v>
      </c>
      <c r="H44" s="140">
        <v>1</v>
      </c>
      <c r="I44" s="141">
        <v>5772450</v>
      </c>
      <c r="J44" s="142">
        <v>0</v>
      </c>
      <c r="K44" s="74">
        <f t="shared" si="2"/>
        <v>5772450</v>
      </c>
      <c r="L44" s="178">
        <f t="shared" si="0"/>
        <v>5772450</v>
      </c>
      <c r="M44" s="185">
        <f t="shared" si="9"/>
        <v>2.7204222095269187E-6</v>
      </c>
    </row>
    <row r="45" spans="2:13" ht="29.25" customHeight="1" thickTop="1">
      <c r="B45" s="383" t="s">
        <v>275</v>
      </c>
      <c r="C45" s="384"/>
      <c r="D45" s="401">
        <f>Q13</f>
        <v>1303145</v>
      </c>
      <c r="E45" s="75" t="str">
        <f>'高額レセ疾病傾向(患者一人当たり医療費順)'!$C$7</f>
        <v>0506</v>
      </c>
      <c r="F45" s="225" t="str">
        <f>'高額レセ疾病傾向(患者一人当たり医療費順)'!$D$7</f>
        <v>知的障害＜精神遅滞＞</v>
      </c>
      <c r="G45" s="225" t="str">
        <f>'高額レセ疾病傾向(患者一人当たり医療費順)'!$E$7</f>
        <v>知的障害，最重度知的障害</v>
      </c>
      <c r="H45" s="76">
        <f>'高額レセ疾病傾向(患者一人当たり医療費順)'!$F$7</f>
        <v>4</v>
      </c>
      <c r="I45" s="77">
        <f>'高額レセ疾病傾向(患者一人当たり医療費順)'!$G$7</f>
        <v>26895590</v>
      </c>
      <c r="J45" s="78">
        <f>'高額レセ疾病傾向(患者一人当たり医療費順)'!$H$7</f>
        <v>0</v>
      </c>
      <c r="K45" s="79">
        <f>'高額レセ疾病傾向(患者一人当たり医療費順)'!$I$7</f>
        <v>26895590</v>
      </c>
      <c r="L45" s="189">
        <f>'高額レセ疾病傾向(患者一人当たり医療費順)'!J7</f>
        <v>6723897.5</v>
      </c>
      <c r="M45" s="266">
        <f>'高額レセ疾病傾向(患者一人当たり医療費順)'!K7</f>
        <v>3.0694972547183928E-6</v>
      </c>
    </row>
    <row r="46" spans="2:13" ht="29.25" customHeight="1">
      <c r="B46" s="385"/>
      <c r="C46" s="386"/>
      <c r="D46" s="403"/>
      <c r="E46" s="80" t="str">
        <f>'高額レセ疾病傾向(患者一人当たり医療費順)'!$C$8</f>
        <v>0209</v>
      </c>
      <c r="F46" s="222" t="str">
        <f>'高額レセ疾病傾向(患者一人当たり医療費順)'!$D$8</f>
        <v>白血病</v>
      </c>
      <c r="G46" s="222" t="str">
        <f>'高額レセ疾病傾向(患者一人当たり医療費順)'!$E$8</f>
        <v>急性骨髄性白血病，慢性骨髄性白血病，慢性リンパ性白血病</v>
      </c>
      <c r="H46" s="81">
        <f>'高額レセ疾病傾向(患者一人当たり医療費順)'!$F$8</f>
        <v>619</v>
      </c>
      <c r="I46" s="82">
        <f>'高額レセ疾病傾向(患者一人当たり医療費順)'!$G$8</f>
        <v>2398683540</v>
      </c>
      <c r="J46" s="83">
        <f>'高額レセ疾病傾向(患者一人当たり医療費順)'!$H$8</f>
        <v>1561258660</v>
      </c>
      <c r="K46" s="72">
        <f>'高額レセ疾病傾向(患者一人当たり医療費順)'!$I$8</f>
        <v>3959942200</v>
      </c>
      <c r="L46" s="176">
        <f>'高額レセ疾病傾向(患者一人当たり医療費順)'!J8</f>
        <v>6397321.8093699496</v>
      </c>
      <c r="M46" s="261">
        <f>'高額レセ疾病傾向(患者一人当たり医療費順)'!K8</f>
        <v>4.750047001676713E-4</v>
      </c>
    </row>
    <row r="47" spans="2:13" ht="29.25" customHeight="1">
      <c r="B47" s="385"/>
      <c r="C47" s="386"/>
      <c r="D47" s="403"/>
      <c r="E47" s="80" t="str">
        <f>'高額レセ疾病傾向(患者一人当たり医療費順)'!$C$9</f>
        <v>0802</v>
      </c>
      <c r="F47" s="222" t="str">
        <f>'高額レセ疾病傾向(患者一人当たり医療費順)'!$D$9</f>
        <v>その他の外耳疾患</v>
      </c>
      <c r="G47" s="222" t="str">
        <f>'高額レセ疾病傾向(患者一人当たり医療費順)'!$E$9</f>
        <v>耳垢栓塞</v>
      </c>
      <c r="H47" s="81">
        <f>'高額レセ疾病傾向(患者一人当たり医療費順)'!$F$9</f>
        <v>1</v>
      </c>
      <c r="I47" s="82">
        <f>'高額レセ疾病傾向(患者一人当たり医療費順)'!$G$9</f>
        <v>6098050</v>
      </c>
      <c r="J47" s="83">
        <f>'高額レセ疾病傾向(患者一人当たり医療費順)'!$H$9</f>
        <v>0</v>
      </c>
      <c r="K47" s="72">
        <f>'高額レセ疾病傾向(患者一人当たり医療費順)'!$I$9</f>
        <v>6098050</v>
      </c>
      <c r="L47" s="176">
        <f>'高額レセ疾病傾向(患者一人当たり医療費順)'!J9</f>
        <v>6098050</v>
      </c>
      <c r="M47" s="261">
        <f>'高額レセ疾病傾向(患者一人当たり医療費順)'!K9</f>
        <v>7.6737431367959819E-7</v>
      </c>
    </row>
    <row r="48" spans="2:13" ht="29.25" customHeight="1">
      <c r="B48" s="385"/>
      <c r="C48" s="386"/>
      <c r="D48" s="403"/>
      <c r="E48" s="80" t="str">
        <f>'高額レセ疾病傾向(患者一人当たり医療費順)'!$C$10</f>
        <v>0904</v>
      </c>
      <c r="F48" s="222" t="str">
        <f>'高額レセ疾病傾向(患者一人当たり医療費順)'!$D$10</f>
        <v>くも膜下出血</v>
      </c>
      <c r="G48" s="222" t="str">
        <f>'高額レセ疾病傾向(患者一人当たり医療費順)'!$E$10</f>
        <v>くも膜下出血，くも膜下出血後遺症，中大脳動脈瘤破裂によるくも膜下出血</v>
      </c>
      <c r="H48" s="81">
        <f>'高額レセ疾病傾向(患者一人当たり医療費順)'!$F$10</f>
        <v>440</v>
      </c>
      <c r="I48" s="82">
        <f>'高額レセ疾病傾向(患者一人当たり医療費順)'!$G$10</f>
        <v>2563417950</v>
      </c>
      <c r="J48" s="83">
        <f>'高額レセ疾病傾向(患者一人当たり医療費順)'!$H$10</f>
        <v>73739860</v>
      </c>
      <c r="K48" s="72">
        <f>'高額レセ疾病傾向(患者一人当たり医療費順)'!$I$10</f>
        <v>2637157810</v>
      </c>
      <c r="L48" s="176">
        <f>'高額レセ疾病傾向(患者一人当たり医療費順)'!J10</f>
        <v>5993540.4772727303</v>
      </c>
      <c r="M48" s="261">
        <f>'高額レセ疾病傾向(患者一人当たり医療費順)'!K10</f>
        <v>3.3764469801902323E-4</v>
      </c>
    </row>
    <row r="49" spans="2:13" ht="29.25" customHeight="1" thickBot="1">
      <c r="B49" s="387"/>
      <c r="C49" s="388"/>
      <c r="D49" s="410"/>
      <c r="E49" s="84" t="str">
        <f>'高額レセ疾病傾向(患者一人当たり医療費順)'!$C$11</f>
        <v>1402</v>
      </c>
      <c r="F49" s="223" t="str">
        <f>'高額レセ疾病傾向(患者一人当たり医療費順)'!$D$11</f>
        <v>腎不全</v>
      </c>
      <c r="G49" s="223" t="str">
        <f>'高額レセ疾病傾向(患者一人当たり医療費順)'!$E$11</f>
        <v>慢性腎不全，末期腎不全，腎性貧血</v>
      </c>
      <c r="H49" s="85">
        <f>'高額レセ疾病傾向(患者一人当たり医療費順)'!$F$11</f>
        <v>6492</v>
      </c>
      <c r="I49" s="86">
        <f>'高額レセ疾病傾向(患者一人当たり医療費順)'!$G$11</f>
        <v>19240018950</v>
      </c>
      <c r="J49" s="87">
        <f>'高額レセ疾病傾向(患者一人当たり医療費順)'!$H$11</f>
        <v>19178867630</v>
      </c>
      <c r="K49" s="73">
        <f>'高額レセ疾病傾向(患者一人当たり医療費順)'!$I$11</f>
        <v>38418886580</v>
      </c>
      <c r="L49" s="177">
        <f>'高額レセ疾病傾向(患者一人当たり医療費順)'!J11</f>
        <v>5917881.4818237796</v>
      </c>
      <c r="M49" s="188">
        <f>'高額レセ疾病傾向(患者一人当たり医療費順)'!K11</f>
        <v>4.9817940444079516E-3</v>
      </c>
    </row>
    <row r="50" spans="2:13" ht="13.5" customHeight="1">
      <c r="B50" s="23" t="s">
        <v>481</v>
      </c>
      <c r="D50" s="23"/>
      <c r="E50" s="65"/>
      <c r="F50" s="65"/>
      <c r="G50" s="65"/>
      <c r="H50" s="65"/>
      <c r="I50" s="65"/>
    </row>
    <row r="51" spans="2:13" ht="13.5" customHeight="1">
      <c r="B51" s="54" t="s">
        <v>221</v>
      </c>
      <c r="D51" s="54"/>
    </row>
    <row r="52" spans="2:13" ht="13.5" customHeight="1">
      <c r="B52" s="70" t="s">
        <v>134</v>
      </c>
      <c r="D52" s="70"/>
      <c r="G52" s="26"/>
    </row>
    <row r="53" spans="2:13" ht="13.5" customHeight="1">
      <c r="B53" s="70" t="s">
        <v>238</v>
      </c>
      <c r="D53" s="70"/>
      <c r="G53" s="26"/>
    </row>
    <row r="54" spans="2:13" ht="13.5" customHeight="1">
      <c r="B54" s="70" t="s">
        <v>269</v>
      </c>
      <c r="D54" s="70"/>
      <c r="G54" s="26"/>
    </row>
    <row r="55" spans="2:13" ht="13.5" customHeight="1">
      <c r="B55" s="70" t="s">
        <v>135</v>
      </c>
      <c r="D55" s="70"/>
      <c r="G55" s="26"/>
    </row>
  </sheetData>
  <mergeCells count="35">
    <mergeCell ref="D40:D44"/>
    <mergeCell ref="D45:D49"/>
    <mergeCell ref="M3:M4"/>
    <mergeCell ref="D5:D9"/>
    <mergeCell ref="D10:D14"/>
    <mergeCell ref="D15:D19"/>
    <mergeCell ref="D20:D24"/>
    <mergeCell ref="D25:D29"/>
    <mergeCell ref="L3:L4"/>
    <mergeCell ref="H3:H4"/>
    <mergeCell ref="I3:K3"/>
    <mergeCell ref="D3:D4"/>
    <mergeCell ref="D30:D34"/>
    <mergeCell ref="D35:D39"/>
    <mergeCell ref="C25:C29"/>
    <mergeCell ref="C30:C34"/>
    <mergeCell ref="C3:C4"/>
    <mergeCell ref="E3:F4"/>
    <mergeCell ref="G3:G4"/>
    <mergeCell ref="B45:C49"/>
    <mergeCell ref="B3:B4"/>
    <mergeCell ref="B5:B9"/>
    <mergeCell ref="B10:B14"/>
    <mergeCell ref="B15:B19"/>
    <mergeCell ref="B20:B24"/>
    <mergeCell ref="B25:B29"/>
    <mergeCell ref="B30:B34"/>
    <mergeCell ref="B35:B39"/>
    <mergeCell ref="B40:B44"/>
    <mergeCell ref="C35:C39"/>
    <mergeCell ref="C40:C44"/>
    <mergeCell ref="C5:C9"/>
    <mergeCell ref="C10:C14"/>
    <mergeCell ref="C15:C19"/>
    <mergeCell ref="C20:C24"/>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 manualBreakCount="1">
    <brk id="34" max="11" man="1"/>
  </rowBreaks>
  <ignoredErrors>
    <ignoredError sqref="L5 Q5:Q13 L44 L6 L7 L8 L9 L10 L11 L12 L13 L14 L15 L16 L17 L18 L19 L20 L21 L22 L23 L24 L25 L26 L27 L28 L29 L30 L31 L32 L33 L34 L35 L36 L37 L38 L39 L40 L41 L42 L43" emptyCellReference="1"/>
    <ignoredError sqref="E5:E44" numberStoredAsText="1"/>
    <ignoredError sqref="K5" formulaRange="1"/>
    <ignoredError sqref="K6:K44" formulaRange="1" emptyCellReferenc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Q385"/>
  <sheetViews>
    <sheetView showGridLines="0" zoomScaleNormal="100" zoomScaleSheetLayoutView="100" workbookViewId="0"/>
  </sheetViews>
  <sheetFormatPr defaultColWidth="9" defaultRowHeight="13.5"/>
  <cols>
    <col min="1" max="1" width="4.625" style="6" customWidth="1"/>
    <col min="2" max="2" width="3.375" style="6" customWidth="1"/>
    <col min="3" max="3" width="11.625" style="6" customWidth="1"/>
    <col min="4" max="4" width="9.75" style="6" customWidth="1"/>
    <col min="5" max="5" width="6" style="6" customWidth="1"/>
    <col min="6" max="6" width="22.75" style="6" customWidth="1"/>
    <col min="7" max="7" width="33.125" style="6" customWidth="1"/>
    <col min="8" max="8" width="8.25" style="6" customWidth="1"/>
    <col min="9" max="12" width="9.75" style="6" customWidth="1"/>
    <col min="13" max="13" width="10.25" style="6" customWidth="1"/>
    <col min="14" max="15" width="9" style="6"/>
    <col min="16" max="17" width="15.625" style="6" customWidth="1"/>
    <col min="18" max="16384" width="9" style="6"/>
  </cols>
  <sheetData>
    <row r="1" spans="1:17" ht="16.5" customHeight="1">
      <c r="B1" s="99" t="s">
        <v>500</v>
      </c>
      <c r="C1" s="100"/>
      <c r="D1" s="100"/>
      <c r="E1" s="101"/>
      <c r="F1" s="101"/>
      <c r="G1" s="101"/>
      <c r="H1" s="101"/>
      <c r="I1" s="101"/>
      <c r="J1" s="101"/>
      <c r="K1" s="101"/>
      <c r="L1" s="8"/>
    </row>
    <row r="2" spans="1:17" ht="16.5" customHeight="1">
      <c r="B2" s="8" t="s">
        <v>495</v>
      </c>
      <c r="C2" s="8"/>
      <c r="D2" s="8"/>
      <c r="E2" s="8"/>
      <c r="F2" s="8"/>
      <c r="G2" s="8"/>
      <c r="H2" s="8"/>
      <c r="I2" s="8"/>
      <c r="J2" s="8"/>
      <c r="K2" s="8"/>
      <c r="L2" s="8"/>
    </row>
    <row r="3" spans="1:17" ht="25.5" customHeight="1">
      <c r="A3" s="8"/>
      <c r="B3" s="389"/>
      <c r="C3" s="374" t="s">
        <v>136</v>
      </c>
      <c r="D3" s="390" t="s">
        <v>259</v>
      </c>
      <c r="E3" s="374" t="s">
        <v>108</v>
      </c>
      <c r="F3" s="374"/>
      <c r="G3" s="379" t="s">
        <v>266</v>
      </c>
      <c r="H3" s="379" t="s">
        <v>267</v>
      </c>
      <c r="I3" s="379" t="s">
        <v>265</v>
      </c>
      <c r="J3" s="374"/>
      <c r="K3" s="374"/>
      <c r="L3" s="379" t="s">
        <v>268</v>
      </c>
      <c r="M3" s="370" t="s">
        <v>1133</v>
      </c>
      <c r="P3" s="48" t="s">
        <v>248</v>
      </c>
    </row>
    <row r="4" spans="1:17" ht="25.5" customHeight="1" thickBot="1">
      <c r="A4" s="8"/>
      <c r="B4" s="404"/>
      <c r="C4" s="389"/>
      <c r="D4" s="408"/>
      <c r="E4" s="389"/>
      <c r="F4" s="389"/>
      <c r="G4" s="389"/>
      <c r="H4" s="389"/>
      <c r="I4" s="106" t="s">
        <v>105</v>
      </c>
      <c r="J4" s="107" t="s">
        <v>106</v>
      </c>
      <c r="K4" s="108" t="s">
        <v>84</v>
      </c>
      <c r="L4" s="406"/>
      <c r="M4" s="409"/>
      <c r="P4" s="69" t="s">
        <v>132</v>
      </c>
      <c r="Q4" s="174" t="s">
        <v>258</v>
      </c>
    </row>
    <row r="5" spans="1:17" ht="29.25" customHeight="1">
      <c r="B5" s="392">
        <v>1</v>
      </c>
      <c r="C5" s="405" t="s">
        <v>58</v>
      </c>
      <c r="D5" s="398">
        <f>Q5</f>
        <v>367590</v>
      </c>
      <c r="E5" s="88" t="s">
        <v>156</v>
      </c>
      <c r="F5" s="221" t="s">
        <v>164</v>
      </c>
      <c r="G5" s="221" t="s">
        <v>522</v>
      </c>
      <c r="H5" s="137">
        <v>176</v>
      </c>
      <c r="I5" s="138">
        <v>685136470</v>
      </c>
      <c r="J5" s="139">
        <v>432112110</v>
      </c>
      <c r="K5" s="71">
        <f>SUM(I5:J5)</f>
        <v>1117248580</v>
      </c>
      <c r="L5" s="175">
        <f t="shared" ref="L5:L68" si="0">IFERROR(K5/H5,"-")</f>
        <v>6348003.2954545459</v>
      </c>
      <c r="M5" s="182">
        <f>IFERROR(H5/$Q$5,"-")</f>
        <v>4.7879430887673766E-4</v>
      </c>
      <c r="P5" s="49" t="s">
        <v>262</v>
      </c>
      <c r="Q5" s="208">
        <f>市区町村別_患者数!AM6</f>
        <v>367590</v>
      </c>
    </row>
    <row r="6" spans="1:17" ht="29.25" customHeight="1">
      <c r="B6" s="393"/>
      <c r="C6" s="386"/>
      <c r="D6" s="403"/>
      <c r="E6" s="80" t="s">
        <v>778</v>
      </c>
      <c r="F6" s="222" t="s">
        <v>779</v>
      </c>
      <c r="G6" s="222" t="s">
        <v>535</v>
      </c>
      <c r="H6" s="81">
        <v>1</v>
      </c>
      <c r="I6" s="82">
        <v>6098050</v>
      </c>
      <c r="J6" s="83">
        <v>0</v>
      </c>
      <c r="K6" s="72">
        <f>SUM(I6:J6)</f>
        <v>6098050</v>
      </c>
      <c r="L6" s="176">
        <f t="shared" si="0"/>
        <v>6098050</v>
      </c>
      <c r="M6" s="183">
        <f t="shared" ref="M6:M9" si="1">IFERROR(H6/$Q$5,"-")</f>
        <v>2.7204222095269187E-6</v>
      </c>
      <c r="P6" s="49" t="s">
        <v>110</v>
      </c>
      <c r="Q6" s="208">
        <f>市区町村別_患者数!AM7</f>
        <v>13946</v>
      </c>
    </row>
    <row r="7" spans="1:17" ht="29.25" customHeight="1">
      <c r="B7" s="393"/>
      <c r="C7" s="386"/>
      <c r="D7" s="403"/>
      <c r="E7" s="80" t="s">
        <v>146</v>
      </c>
      <c r="F7" s="222" t="s">
        <v>155</v>
      </c>
      <c r="G7" s="222" t="s">
        <v>533</v>
      </c>
      <c r="H7" s="81">
        <v>110</v>
      </c>
      <c r="I7" s="82">
        <v>650823500</v>
      </c>
      <c r="J7" s="83">
        <v>17908480</v>
      </c>
      <c r="K7" s="72">
        <f t="shared" ref="K7:K69" si="2">SUM(I7:J7)</f>
        <v>668731980</v>
      </c>
      <c r="L7" s="176">
        <f t="shared" si="0"/>
        <v>6079381.6363636367</v>
      </c>
      <c r="M7" s="183">
        <f t="shared" si="1"/>
        <v>2.9924644304796103E-4</v>
      </c>
      <c r="P7" s="49" t="s">
        <v>111</v>
      </c>
      <c r="Q7" s="208">
        <f>市区町村別_患者数!AM8</f>
        <v>8818</v>
      </c>
    </row>
    <row r="8" spans="1:17" ht="29.25" customHeight="1">
      <c r="B8" s="393"/>
      <c r="C8" s="386"/>
      <c r="D8" s="403"/>
      <c r="E8" s="80" t="s">
        <v>145</v>
      </c>
      <c r="F8" s="222" t="s">
        <v>162</v>
      </c>
      <c r="G8" s="222" t="s">
        <v>529</v>
      </c>
      <c r="H8" s="81">
        <v>1962</v>
      </c>
      <c r="I8" s="82">
        <v>5927690500</v>
      </c>
      <c r="J8" s="83">
        <v>5689592040</v>
      </c>
      <c r="K8" s="72">
        <f t="shared" si="2"/>
        <v>11617282540</v>
      </c>
      <c r="L8" s="176">
        <f t="shared" si="0"/>
        <v>5921142.9867482157</v>
      </c>
      <c r="M8" s="183">
        <f t="shared" si="1"/>
        <v>5.3374683750918141E-3</v>
      </c>
      <c r="P8" s="49" t="s">
        <v>112</v>
      </c>
      <c r="Q8" s="208">
        <f>市区町村別_患者数!AM9</f>
        <v>10015</v>
      </c>
    </row>
    <row r="9" spans="1:17" ht="29.25" customHeight="1" thickBot="1">
      <c r="B9" s="394"/>
      <c r="C9" s="388"/>
      <c r="D9" s="410"/>
      <c r="E9" s="84" t="s">
        <v>154</v>
      </c>
      <c r="F9" s="223" t="s">
        <v>289</v>
      </c>
      <c r="G9" s="223" t="s">
        <v>280</v>
      </c>
      <c r="H9" s="85">
        <v>1</v>
      </c>
      <c r="I9" s="86">
        <v>5772450</v>
      </c>
      <c r="J9" s="87">
        <v>0</v>
      </c>
      <c r="K9" s="73">
        <f t="shared" si="2"/>
        <v>5772450</v>
      </c>
      <c r="L9" s="177">
        <f t="shared" si="0"/>
        <v>5772450</v>
      </c>
      <c r="M9" s="184">
        <f t="shared" si="1"/>
        <v>2.7204222095269187E-6</v>
      </c>
      <c r="P9" s="49" t="s">
        <v>113</v>
      </c>
      <c r="Q9" s="208">
        <f>市区町村別_患者数!AM10</f>
        <v>8822</v>
      </c>
    </row>
    <row r="10" spans="1:17" ht="29.25" customHeight="1">
      <c r="B10" s="392">
        <v>2</v>
      </c>
      <c r="C10" s="405" t="s">
        <v>110</v>
      </c>
      <c r="D10" s="398">
        <f>Q6</f>
        <v>13946</v>
      </c>
      <c r="E10" s="88" t="s">
        <v>319</v>
      </c>
      <c r="F10" s="221" t="s">
        <v>320</v>
      </c>
      <c r="G10" s="221" t="s">
        <v>792</v>
      </c>
      <c r="H10" s="137">
        <v>12</v>
      </c>
      <c r="I10" s="138">
        <v>21909310</v>
      </c>
      <c r="J10" s="139">
        <v>156165790</v>
      </c>
      <c r="K10" s="71">
        <f t="shared" si="2"/>
        <v>178075100</v>
      </c>
      <c r="L10" s="175">
        <f t="shared" si="0"/>
        <v>14839591.666666666</v>
      </c>
      <c r="M10" s="182">
        <f>IFERROR(H10/$Q$6,"-")</f>
        <v>8.6046178115588702E-4</v>
      </c>
      <c r="P10" s="49" t="s">
        <v>114</v>
      </c>
      <c r="Q10" s="208">
        <f>市区町村別_患者数!AM11</f>
        <v>12352</v>
      </c>
    </row>
    <row r="11" spans="1:17" ht="42" customHeight="1">
      <c r="B11" s="393"/>
      <c r="C11" s="386"/>
      <c r="D11" s="403"/>
      <c r="E11" s="80" t="s">
        <v>146</v>
      </c>
      <c r="F11" s="222" t="s">
        <v>155</v>
      </c>
      <c r="G11" s="222" t="s">
        <v>793</v>
      </c>
      <c r="H11" s="81">
        <v>7</v>
      </c>
      <c r="I11" s="82">
        <v>54916370</v>
      </c>
      <c r="J11" s="83">
        <v>1048230</v>
      </c>
      <c r="K11" s="72">
        <f t="shared" si="2"/>
        <v>55964600</v>
      </c>
      <c r="L11" s="176">
        <f t="shared" si="0"/>
        <v>7994942.8571428573</v>
      </c>
      <c r="M11" s="183">
        <f t="shared" ref="M11:M14" si="3">IFERROR(H11/$Q$6,"-")</f>
        <v>5.0193603900760078E-4</v>
      </c>
      <c r="P11" s="49" t="s">
        <v>115</v>
      </c>
      <c r="Q11" s="208">
        <f>市区町村別_患者数!AM12</f>
        <v>11002</v>
      </c>
    </row>
    <row r="12" spans="1:17" ht="29.25" customHeight="1">
      <c r="B12" s="393"/>
      <c r="C12" s="386"/>
      <c r="D12" s="403"/>
      <c r="E12" s="80" t="s">
        <v>156</v>
      </c>
      <c r="F12" s="222" t="s">
        <v>164</v>
      </c>
      <c r="G12" s="222" t="s">
        <v>794</v>
      </c>
      <c r="H12" s="81">
        <v>10</v>
      </c>
      <c r="I12" s="82">
        <v>38127750</v>
      </c>
      <c r="J12" s="83">
        <v>36910040</v>
      </c>
      <c r="K12" s="72">
        <f t="shared" si="2"/>
        <v>75037790</v>
      </c>
      <c r="L12" s="176">
        <f t="shared" si="0"/>
        <v>7503779</v>
      </c>
      <c r="M12" s="183">
        <f t="shared" si="3"/>
        <v>7.1705148429657248E-4</v>
      </c>
      <c r="P12" s="49" t="s">
        <v>59</v>
      </c>
      <c r="Q12" s="208">
        <f>市区町村別_患者数!AM13</f>
        <v>9040</v>
      </c>
    </row>
    <row r="13" spans="1:17" ht="29.25" customHeight="1">
      <c r="B13" s="393"/>
      <c r="C13" s="386"/>
      <c r="D13" s="403"/>
      <c r="E13" s="80" t="s">
        <v>147</v>
      </c>
      <c r="F13" s="222" t="s">
        <v>163</v>
      </c>
      <c r="G13" s="222" t="s">
        <v>795</v>
      </c>
      <c r="H13" s="81">
        <v>2</v>
      </c>
      <c r="I13" s="82">
        <v>13477320</v>
      </c>
      <c r="J13" s="83">
        <v>1167420</v>
      </c>
      <c r="K13" s="72">
        <f t="shared" si="2"/>
        <v>14644740</v>
      </c>
      <c r="L13" s="176">
        <f t="shared" si="0"/>
        <v>7322370</v>
      </c>
      <c r="M13" s="183">
        <f t="shared" si="3"/>
        <v>1.4341029685931451E-4</v>
      </c>
      <c r="P13" s="49" t="s">
        <v>116</v>
      </c>
      <c r="Q13" s="208">
        <f>市区町村別_患者数!AM14</f>
        <v>5832</v>
      </c>
    </row>
    <row r="14" spans="1:17" ht="29.25" customHeight="1" thickBot="1">
      <c r="B14" s="394"/>
      <c r="C14" s="388"/>
      <c r="D14" s="410"/>
      <c r="E14" s="84" t="s">
        <v>325</v>
      </c>
      <c r="F14" s="223" t="s">
        <v>326</v>
      </c>
      <c r="G14" s="223" t="s">
        <v>796</v>
      </c>
      <c r="H14" s="85">
        <v>1</v>
      </c>
      <c r="I14" s="86">
        <v>5880030</v>
      </c>
      <c r="J14" s="87">
        <v>0</v>
      </c>
      <c r="K14" s="73">
        <f t="shared" si="2"/>
        <v>5880030</v>
      </c>
      <c r="L14" s="177">
        <f t="shared" si="0"/>
        <v>5880030</v>
      </c>
      <c r="M14" s="184">
        <f t="shared" si="3"/>
        <v>7.1705148429657256E-5</v>
      </c>
      <c r="P14" s="49" t="s">
        <v>60</v>
      </c>
      <c r="Q14" s="208">
        <f>市区町村別_患者数!AM15</f>
        <v>13483</v>
      </c>
    </row>
    <row r="15" spans="1:17" ht="29.25" customHeight="1">
      <c r="B15" s="392">
        <v>3</v>
      </c>
      <c r="C15" s="405" t="s">
        <v>111</v>
      </c>
      <c r="D15" s="398">
        <f>Q7</f>
        <v>8818</v>
      </c>
      <c r="E15" s="88" t="s">
        <v>156</v>
      </c>
      <c r="F15" s="221" t="s">
        <v>164</v>
      </c>
      <c r="G15" s="221" t="s">
        <v>204</v>
      </c>
      <c r="H15" s="137">
        <v>3</v>
      </c>
      <c r="I15" s="138">
        <v>34998540</v>
      </c>
      <c r="J15" s="139">
        <v>2313310</v>
      </c>
      <c r="K15" s="71">
        <f t="shared" si="2"/>
        <v>37311850</v>
      </c>
      <c r="L15" s="175">
        <f t="shared" si="0"/>
        <v>12437283.333333334</v>
      </c>
      <c r="M15" s="182">
        <f>IFERROR(H15/$Q$7,"-")</f>
        <v>3.4021320027217056E-4</v>
      </c>
      <c r="P15" s="49" t="s">
        <v>61</v>
      </c>
      <c r="Q15" s="208">
        <f>市区町村別_患者数!AM16</f>
        <v>23211</v>
      </c>
    </row>
    <row r="16" spans="1:17" ht="51.95" customHeight="1">
      <c r="B16" s="393"/>
      <c r="C16" s="386"/>
      <c r="D16" s="403"/>
      <c r="E16" s="80" t="s">
        <v>461</v>
      </c>
      <c r="F16" s="222" t="s">
        <v>462</v>
      </c>
      <c r="G16" s="222" t="s">
        <v>799</v>
      </c>
      <c r="H16" s="81">
        <v>5</v>
      </c>
      <c r="I16" s="82">
        <v>33519300</v>
      </c>
      <c r="J16" s="83">
        <v>2878940</v>
      </c>
      <c r="K16" s="72">
        <f t="shared" si="2"/>
        <v>36398240</v>
      </c>
      <c r="L16" s="176">
        <f t="shared" si="0"/>
        <v>7279648</v>
      </c>
      <c r="M16" s="183">
        <f t="shared" ref="M16:M19" si="4">IFERROR(H16/$Q$7,"-")</f>
        <v>5.6702200045361765E-4</v>
      </c>
      <c r="P16" s="49" t="s">
        <v>117</v>
      </c>
      <c r="Q16" s="208">
        <f>市区町村別_患者数!AM17</f>
        <v>12001</v>
      </c>
    </row>
    <row r="17" spans="2:17" ht="29.25" customHeight="1">
      <c r="B17" s="393"/>
      <c r="C17" s="386"/>
      <c r="D17" s="403"/>
      <c r="E17" s="80" t="s">
        <v>146</v>
      </c>
      <c r="F17" s="222" t="s">
        <v>155</v>
      </c>
      <c r="G17" s="222" t="s">
        <v>800</v>
      </c>
      <c r="H17" s="81">
        <v>2</v>
      </c>
      <c r="I17" s="82">
        <v>13040990</v>
      </c>
      <c r="J17" s="83">
        <v>187190</v>
      </c>
      <c r="K17" s="72">
        <f t="shared" si="2"/>
        <v>13228180</v>
      </c>
      <c r="L17" s="176">
        <f t="shared" si="0"/>
        <v>6614090</v>
      </c>
      <c r="M17" s="183">
        <f t="shared" si="4"/>
        <v>2.2680880018144704E-4</v>
      </c>
      <c r="P17" s="49" t="s">
        <v>118</v>
      </c>
      <c r="Q17" s="208">
        <f>市区町村別_患者数!AM18</f>
        <v>20792</v>
      </c>
    </row>
    <row r="18" spans="2:17" ht="29.25" customHeight="1">
      <c r="B18" s="393"/>
      <c r="C18" s="386"/>
      <c r="D18" s="403"/>
      <c r="E18" s="80" t="s">
        <v>145</v>
      </c>
      <c r="F18" s="222" t="s">
        <v>162</v>
      </c>
      <c r="G18" s="222" t="s">
        <v>338</v>
      </c>
      <c r="H18" s="81">
        <v>48</v>
      </c>
      <c r="I18" s="82">
        <v>136608400</v>
      </c>
      <c r="J18" s="83">
        <v>176140670</v>
      </c>
      <c r="K18" s="72">
        <f t="shared" si="2"/>
        <v>312749070</v>
      </c>
      <c r="L18" s="176">
        <f t="shared" si="0"/>
        <v>6515605.625</v>
      </c>
      <c r="M18" s="183">
        <f t="shared" si="4"/>
        <v>5.4434112043547289E-3</v>
      </c>
      <c r="P18" s="49" t="s">
        <v>119</v>
      </c>
      <c r="Q18" s="208">
        <f>市区町村別_患者数!AM19</f>
        <v>15727</v>
      </c>
    </row>
    <row r="19" spans="2:17" ht="42" customHeight="1" thickBot="1">
      <c r="B19" s="394"/>
      <c r="C19" s="388"/>
      <c r="D19" s="410"/>
      <c r="E19" s="84" t="s">
        <v>319</v>
      </c>
      <c r="F19" s="223" t="s">
        <v>320</v>
      </c>
      <c r="G19" s="223" t="s">
        <v>801</v>
      </c>
      <c r="H19" s="85">
        <v>7</v>
      </c>
      <c r="I19" s="86">
        <v>10583630</v>
      </c>
      <c r="J19" s="87">
        <v>34513000</v>
      </c>
      <c r="K19" s="73">
        <f t="shared" si="2"/>
        <v>45096630</v>
      </c>
      <c r="L19" s="177">
        <f t="shared" si="0"/>
        <v>6442375.7142857146</v>
      </c>
      <c r="M19" s="184">
        <f t="shared" si="4"/>
        <v>7.9383080063506468E-4</v>
      </c>
      <c r="P19" s="49" t="s">
        <v>120</v>
      </c>
      <c r="Q19" s="208">
        <f>市区町村別_患者数!AM20</f>
        <v>25355</v>
      </c>
    </row>
    <row r="20" spans="2:17" ht="29.25" customHeight="1">
      <c r="B20" s="392">
        <v>4</v>
      </c>
      <c r="C20" s="405" t="s">
        <v>112</v>
      </c>
      <c r="D20" s="398">
        <f>Q8</f>
        <v>10015</v>
      </c>
      <c r="E20" s="88" t="s">
        <v>429</v>
      </c>
      <c r="F20" s="221" t="s">
        <v>430</v>
      </c>
      <c r="G20" s="221" t="s">
        <v>431</v>
      </c>
      <c r="H20" s="137">
        <v>1</v>
      </c>
      <c r="I20" s="138">
        <v>6331270</v>
      </c>
      <c r="J20" s="139">
        <v>471850</v>
      </c>
      <c r="K20" s="71">
        <f t="shared" si="2"/>
        <v>6803120</v>
      </c>
      <c r="L20" s="175">
        <f t="shared" si="0"/>
        <v>6803120</v>
      </c>
      <c r="M20" s="182">
        <f>IFERROR(H20/$Q$8,"-")</f>
        <v>9.9850224663005485E-5</v>
      </c>
      <c r="P20" s="49" t="s">
        <v>62</v>
      </c>
      <c r="Q20" s="208">
        <f>市区町村別_患者数!AM21</f>
        <v>16971</v>
      </c>
    </row>
    <row r="21" spans="2:17" ht="29.25" customHeight="1">
      <c r="B21" s="393"/>
      <c r="C21" s="386"/>
      <c r="D21" s="403"/>
      <c r="E21" s="80" t="s">
        <v>156</v>
      </c>
      <c r="F21" s="222" t="s">
        <v>164</v>
      </c>
      <c r="G21" s="222" t="s">
        <v>384</v>
      </c>
      <c r="H21" s="81">
        <v>3</v>
      </c>
      <c r="I21" s="82">
        <v>13109290</v>
      </c>
      <c r="J21" s="83">
        <v>5528290</v>
      </c>
      <c r="K21" s="72">
        <f t="shared" si="2"/>
        <v>18637580</v>
      </c>
      <c r="L21" s="176">
        <f t="shared" si="0"/>
        <v>6212526.666666667</v>
      </c>
      <c r="M21" s="183">
        <f t="shared" ref="M21:M24" si="5">IFERROR(H21/$Q$8,"-")</f>
        <v>2.995506739890165E-4</v>
      </c>
      <c r="P21" s="49" t="s">
        <v>121</v>
      </c>
      <c r="Q21" s="208">
        <f>市区町村別_患者数!AM22</f>
        <v>23970</v>
      </c>
    </row>
    <row r="22" spans="2:17" ht="42" customHeight="1">
      <c r="B22" s="393"/>
      <c r="C22" s="386"/>
      <c r="D22" s="403"/>
      <c r="E22" s="80" t="s">
        <v>158</v>
      </c>
      <c r="F22" s="222" t="s">
        <v>166</v>
      </c>
      <c r="G22" s="222" t="s">
        <v>804</v>
      </c>
      <c r="H22" s="81">
        <v>8</v>
      </c>
      <c r="I22" s="82">
        <v>44838880</v>
      </c>
      <c r="J22" s="83">
        <v>4311720</v>
      </c>
      <c r="K22" s="72">
        <f t="shared" si="2"/>
        <v>49150600</v>
      </c>
      <c r="L22" s="176">
        <f t="shared" si="0"/>
        <v>6143825</v>
      </c>
      <c r="M22" s="183">
        <f t="shared" si="5"/>
        <v>7.9880179730404388E-4</v>
      </c>
      <c r="P22" s="49" t="s">
        <v>63</v>
      </c>
      <c r="Q22" s="208">
        <f>市区町村別_患者数!AM23</f>
        <v>21661</v>
      </c>
    </row>
    <row r="23" spans="2:17" ht="29.25" customHeight="1">
      <c r="B23" s="393"/>
      <c r="C23" s="386"/>
      <c r="D23" s="403"/>
      <c r="E23" s="80" t="s">
        <v>805</v>
      </c>
      <c r="F23" s="222" t="s">
        <v>806</v>
      </c>
      <c r="G23" s="222" t="s">
        <v>807</v>
      </c>
      <c r="H23" s="81">
        <v>1</v>
      </c>
      <c r="I23" s="82">
        <v>5785770</v>
      </c>
      <c r="J23" s="83">
        <v>0</v>
      </c>
      <c r="K23" s="72">
        <f t="shared" si="2"/>
        <v>5785770</v>
      </c>
      <c r="L23" s="176">
        <f t="shared" si="0"/>
        <v>5785770</v>
      </c>
      <c r="M23" s="183">
        <f t="shared" si="5"/>
        <v>9.9850224663005485E-5</v>
      </c>
      <c r="P23" s="49" t="s">
        <v>122</v>
      </c>
      <c r="Q23" s="208">
        <f>市区町村別_患者数!AM24</f>
        <v>15098</v>
      </c>
    </row>
    <row r="24" spans="2:17" ht="29.25" customHeight="1" thickBot="1">
      <c r="B24" s="394"/>
      <c r="C24" s="388"/>
      <c r="D24" s="410"/>
      <c r="E24" s="84" t="s">
        <v>178</v>
      </c>
      <c r="F24" s="223" t="s">
        <v>283</v>
      </c>
      <c r="G24" s="223" t="s">
        <v>179</v>
      </c>
      <c r="H24" s="85">
        <v>1</v>
      </c>
      <c r="I24" s="86">
        <v>5729890</v>
      </c>
      <c r="J24" s="87">
        <v>0</v>
      </c>
      <c r="K24" s="73">
        <f t="shared" si="2"/>
        <v>5729890</v>
      </c>
      <c r="L24" s="177">
        <f t="shared" si="0"/>
        <v>5729890</v>
      </c>
      <c r="M24" s="184">
        <f t="shared" si="5"/>
        <v>9.9850224663005485E-5</v>
      </c>
      <c r="P24" s="49" t="s">
        <v>123</v>
      </c>
      <c r="Q24" s="208">
        <f>市区町村別_患者数!AM25</f>
        <v>22649</v>
      </c>
    </row>
    <row r="25" spans="2:17" ht="29.25" customHeight="1">
      <c r="B25" s="392">
        <v>5</v>
      </c>
      <c r="C25" s="405" t="s">
        <v>113</v>
      </c>
      <c r="D25" s="398">
        <f>Q9</f>
        <v>8822</v>
      </c>
      <c r="E25" s="88" t="s">
        <v>328</v>
      </c>
      <c r="F25" s="221" t="s">
        <v>329</v>
      </c>
      <c r="G25" s="221" t="s">
        <v>809</v>
      </c>
      <c r="H25" s="137">
        <v>6</v>
      </c>
      <c r="I25" s="138">
        <v>7943750</v>
      </c>
      <c r="J25" s="139">
        <v>54840230</v>
      </c>
      <c r="K25" s="71">
        <f t="shared" si="2"/>
        <v>62783980</v>
      </c>
      <c r="L25" s="175">
        <f t="shared" si="0"/>
        <v>10463996.666666666</v>
      </c>
      <c r="M25" s="182">
        <f>IFERROR(H25/$Q$9,"-")</f>
        <v>6.801178871004307E-4</v>
      </c>
      <c r="P25" s="49" t="s">
        <v>124</v>
      </c>
      <c r="Q25" s="208">
        <f>市区町村別_患者数!AM26</f>
        <v>15046</v>
      </c>
    </row>
    <row r="26" spans="2:17" ht="42" customHeight="1">
      <c r="B26" s="393"/>
      <c r="C26" s="386"/>
      <c r="D26" s="403"/>
      <c r="E26" s="80" t="s">
        <v>319</v>
      </c>
      <c r="F26" s="222" t="s">
        <v>320</v>
      </c>
      <c r="G26" s="222" t="s">
        <v>810</v>
      </c>
      <c r="H26" s="81">
        <v>8</v>
      </c>
      <c r="I26" s="82">
        <v>15023810</v>
      </c>
      <c r="J26" s="83">
        <v>66788100</v>
      </c>
      <c r="K26" s="72">
        <f t="shared" si="2"/>
        <v>81811910</v>
      </c>
      <c r="L26" s="176">
        <f t="shared" si="0"/>
        <v>10226488.75</v>
      </c>
      <c r="M26" s="183">
        <f t="shared" ref="M26:M29" si="6">IFERROR(H26/$Q$9,"-")</f>
        <v>9.0682384946724098E-4</v>
      </c>
      <c r="P26" s="49" t="s">
        <v>64</v>
      </c>
      <c r="Q26" s="208">
        <f>市区町村別_患者数!AM27</f>
        <v>19329</v>
      </c>
    </row>
    <row r="27" spans="2:17" ht="29.25" customHeight="1">
      <c r="B27" s="393"/>
      <c r="C27" s="386"/>
      <c r="D27" s="403"/>
      <c r="E27" s="80" t="s">
        <v>146</v>
      </c>
      <c r="F27" s="222" t="s">
        <v>155</v>
      </c>
      <c r="G27" s="222" t="s">
        <v>423</v>
      </c>
      <c r="H27" s="81">
        <v>6</v>
      </c>
      <c r="I27" s="82">
        <v>47067470</v>
      </c>
      <c r="J27" s="83">
        <v>413480</v>
      </c>
      <c r="K27" s="72">
        <f t="shared" si="2"/>
        <v>47480950</v>
      </c>
      <c r="L27" s="176">
        <f t="shared" si="0"/>
        <v>7913491.666666667</v>
      </c>
      <c r="M27" s="183">
        <f t="shared" si="6"/>
        <v>6.801178871004307E-4</v>
      </c>
      <c r="P27" s="49" t="s">
        <v>125</v>
      </c>
      <c r="Q27" s="208">
        <f>市区町村別_患者数!AM28</f>
        <v>31367</v>
      </c>
    </row>
    <row r="28" spans="2:17" ht="29.25" customHeight="1">
      <c r="B28" s="393"/>
      <c r="C28" s="386"/>
      <c r="D28" s="403"/>
      <c r="E28" s="80" t="s">
        <v>145</v>
      </c>
      <c r="F28" s="222" t="s">
        <v>162</v>
      </c>
      <c r="G28" s="222" t="s">
        <v>292</v>
      </c>
      <c r="H28" s="81">
        <v>37</v>
      </c>
      <c r="I28" s="82">
        <v>127881190</v>
      </c>
      <c r="J28" s="83">
        <v>105451620</v>
      </c>
      <c r="K28" s="72">
        <f t="shared" si="2"/>
        <v>233332810</v>
      </c>
      <c r="L28" s="176">
        <f t="shared" si="0"/>
        <v>6306292.1621621624</v>
      </c>
      <c r="M28" s="183">
        <f t="shared" si="6"/>
        <v>4.1940603037859897E-3</v>
      </c>
      <c r="P28" s="49" t="s">
        <v>126</v>
      </c>
      <c r="Q28" s="208">
        <f>市区町村別_患者数!AM29</f>
        <v>13718</v>
      </c>
    </row>
    <row r="29" spans="2:17" ht="29.25" customHeight="1" thickBot="1">
      <c r="B29" s="394"/>
      <c r="C29" s="388"/>
      <c r="D29" s="410"/>
      <c r="E29" s="84" t="s">
        <v>811</v>
      </c>
      <c r="F29" s="223" t="s">
        <v>812</v>
      </c>
      <c r="G29" s="223" t="s">
        <v>813</v>
      </c>
      <c r="H29" s="85">
        <v>1</v>
      </c>
      <c r="I29" s="86">
        <v>1955510</v>
      </c>
      <c r="J29" s="87">
        <v>4310040</v>
      </c>
      <c r="K29" s="73">
        <f t="shared" si="2"/>
        <v>6265550</v>
      </c>
      <c r="L29" s="177">
        <f t="shared" si="0"/>
        <v>6265550</v>
      </c>
      <c r="M29" s="184">
        <f t="shared" si="6"/>
        <v>1.1335298118340512E-4</v>
      </c>
      <c r="P29" s="49" t="s">
        <v>127</v>
      </c>
      <c r="Q29" s="208">
        <f>市区町村別_患者数!AM30</f>
        <v>9548</v>
      </c>
    </row>
    <row r="30" spans="2:17" ht="29.25" customHeight="1">
      <c r="B30" s="392">
        <v>6</v>
      </c>
      <c r="C30" s="405" t="s">
        <v>114</v>
      </c>
      <c r="D30" s="398">
        <f>Q10</f>
        <v>12352</v>
      </c>
      <c r="E30" s="88" t="s">
        <v>156</v>
      </c>
      <c r="F30" s="221" t="s">
        <v>164</v>
      </c>
      <c r="G30" s="221" t="s">
        <v>814</v>
      </c>
      <c r="H30" s="137">
        <v>6</v>
      </c>
      <c r="I30" s="138">
        <v>24176060</v>
      </c>
      <c r="J30" s="139">
        <v>23007640</v>
      </c>
      <c r="K30" s="71">
        <f t="shared" si="2"/>
        <v>47183700</v>
      </c>
      <c r="L30" s="175">
        <f t="shared" si="0"/>
        <v>7863950</v>
      </c>
      <c r="M30" s="182">
        <f>IFERROR(H30/$Q$10,"-")</f>
        <v>4.8575129533678756E-4</v>
      </c>
      <c r="P30" s="49" t="s">
        <v>36</v>
      </c>
      <c r="Q30" s="208">
        <f>市区町村別_患者数!AM31</f>
        <v>132591</v>
      </c>
    </row>
    <row r="31" spans="2:17" ht="29.25" customHeight="1">
      <c r="B31" s="393"/>
      <c r="C31" s="386"/>
      <c r="D31" s="403"/>
      <c r="E31" s="80" t="s">
        <v>328</v>
      </c>
      <c r="F31" s="222" t="s">
        <v>329</v>
      </c>
      <c r="G31" s="222" t="s">
        <v>815</v>
      </c>
      <c r="H31" s="81">
        <v>10</v>
      </c>
      <c r="I31" s="82">
        <v>18578880</v>
      </c>
      <c r="J31" s="83">
        <v>54785320</v>
      </c>
      <c r="K31" s="72">
        <f t="shared" si="2"/>
        <v>73364200</v>
      </c>
      <c r="L31" s="176">
        <f t="shared" si="0"/>
        <v>7336420</v>
      </c>
      <c r="M31" s="183">
        <f t="shared" ref="M31:M34" si="7">IFERROR(H31/$Q$10,"-")</f>
        <v>8.0958549222797922E-4</v>
      </c>
      <c r="P31" s="49" t="s">
        <v>37</v>
      </c>
      <c r="Q31" s="208">
        <f>市区町村別_患者数!AM32</f>
        <v>22608</v>
      </c>
    </row>
    <row r="32" spans="2:17" ht="29.25" customHeight="1">
      <c r="B32" s="393"/>
      <c r="C32" s="386"/>
      <c r="D32" s="403"/>
      <c r="E32" s="80" t="s">
        <v>146</v>
      </c>
      <c r="F32" s="222" t="s">
        <v>155</v>
      </c>
      <c r="G32" s="222" t="s">
        <v>816</v>
      </c>
      <c r="H32" s="81">
        <v>5</v>
      </c>
      <c r="I32" s="82">
        <v>33055710</v>
      </c>
      <c r="J32" s="83">
        <v>49940</v>
      </c>
      <c r="K32" s="72">
        <f t="shared" si="2"/>
        <v>33105650</v>
      </c>
      <c r="L32" s="176">
        <f t="shared" si="0"/>
        <v>6621130</v>
      </c>
      <c r="M32" s="183">
        <f t="shared" si="7"/>
        <v>4.0479274611398961E-4</v>
      </c>
      <c r="P32" s="49" t="s">
        <v>38</v>
      </c>
      <c r="Q32" s="208">
        <f>市区町村別_患者数!AM33</f>
        <v>18603</v>
      </c>
    </row>
    <row r="33" spans="2:17" ht="29.25" customHeight="1">
      <c r="B33" s="393"/>
      <c r="C33" s="386"/>
      <c r="D33" s="403"/>
      <c r="E33" s="80" t="s">
        <v>145</v>
      </c>
      <c r="F33" s="222" t="s">
        <v>162</v>
      </c>
      <c r="G33" s="222" t="s">
        <v>292</v>
      </c>
      <c r="H33" s="81">
        <v>63</v>
      </c>
      <c r="I33" s="82">
        <v>204339540</v>
      </c>
      <c r="J33" s="83">
        <v>185597490</v>
      </c>
      <c r="K33" s="72">
        <f t="shared" si="2"/>
        <v>389937030</v>
      </c>
      <c r="L33" s="176">
        <f t="shared" si="0"/>
        <v>6189476.666666667</v>
      </c>
      <c r="M33" s="183">
        <f t="shared" si="7"/>
        <v>5.1003886010362693E-3</v>
      </c>
      <c r="P33" s="49" t="s">
        <v>39</v>
      </c>
      <c r="Q33" s="208">
        <f>市区町村別_患者数!AM34</f>
        <v>15649</v>
      </c>
    </row>
    <row r="34" spans="2:17" ht="29.25" customHeight="1" thickBot="1">
      <c r="B34" s="394"/>
      <c r="C34" s="388"/>
      <c r="D34" s="410"/>
      <c r="E34" s="84" t="s">
        <v>178</v>
      </c>
      <c r="F34" s="223" t="s">
        <v>283</v>
      </c>
      <c r="G34" s="223" t="s">
        <v>179</v>
      </c>
      <c r="H34" s="85">
        <v>2</v>
      </c>
      <c r="I34" s="86">
        <v>11472320</v>
      </c>
      <c r="J34" s="87">
        <v>177940</v>
      </c>
      <c r="K34" s="73">
        <f t="shared" si="2"/>
        <v>11650260</v>
      </c>
      <c r="L34" s="177">
        <f t="shared" si="0"/>
        <v>5825130</v>
      </c>
      <c r="M34" s="184">
        <f t="shared" si="7"/>
        <v>1.6191709844559586E-4</v>
      </c>
      <c r="P34" s="49" t="s">
        <v>40</v>
      </c>
      <c r="Q34" s="208">
        <f>市区町村別_患者数!AM35</f>
        <v>20907</v>
      </c>
    </row>
    <row r="35" spans="2:17" ht="29.25" customHeight="1">
      <c r="B35" s="392">
        <v>7</v>
      </c>
      <c r="C35" s="405" t="s">
        <v>115</v>
      </c>
      <c r="D35" s="398">
        <f>Q11</f>
        <v>11002</v>
      </c>
      <c r="E35" s="88" t="s">
        <v>319</v>
      </c>
      <c r="F35" s="221" t="s">
        <v>320</v>
      </c>
      <c r="G35" s="221" t="s">
        <v>817</v>
      </c>
      <c r="H35" s="137">
        <v>20</v>
      </c>
      <c r="I35" s="138">
        <v>43414410</v>
      </c>
      <c r="J35" s="139">
        <v>191697870</v>
      </c>
      <c r="K35" s="71">
        <f t="shared" si="2"/>
        <v>235112280</v>
      </c>
      <c r="L35" s="175">
        <f t="shared" si="0"/>
        <v>11755614</v>
      </c>
      <c r="M35" s="182">
        <f>IFERROR(H35/$Q$11,"-")</f>
        <v>1.8178512997636793E-3</v>
      </c>
      <c r="P35" s="49" t="s">
        <v>41</v>
      </c>
      <c r="Q35" s="208">
        <f>市区町村別_患者数!AM36</f>
        <v>27885</v>
      </c>
    </row>
    <row r="36" spans="2:17" ht="29.25" customHeight="1">
      <c r="B36" s="393"/>
      <c r="C36" s="386"/>
      <c r="D36" s="403"/>
      <c r="E36" s="80" t="s">
        <v>196</v>
      </c>
      <c r="F36" s="222" t="s">
        <v>197</v>
      </c>
      <c r="G36" s="222" t="s">
        <v>818</v>
      </c>
      <c r="H36" s="81">
        <v>8</v>
      </c>
      <c r="I36" s="82">
        <v>70466060</v>
      </c>
      <c r="J36" s="83">
        <v>2437440</v>
      </c>
      <c r="K36" s="72">
        <f t="shared" si="2"/>
        <v>72903500</v>
      </c>
      <c r="L36" s="176">
        <f t="shared" si="0"/>
        <v>9112937.5</v>
      </c>
      <c r="M36" s="183">
        <f t="shared" ref="M36:M39" si="8">IFERROR(H36/$Q$11,"-")</f>
        <v>7.2714051990547168E-4</v>
      </c>
      <c r="P36" s="49" t="s">
        <v>42</v>
      </c>
      <c r="Q36" s="208">
        <f>市区町村別_患者数!AM37</f>
        <v>23454</v>
      </c>
    </row>
    <row r="37" spans="2:17" ht="29.25" customHeight="1">
      <c r="B37" s="393"/>
      <c r="C37" s="386"/>
      <c r="D37" s="403"/>
      <c r="E37" s="80" t="s">
        <v>159</v>
      </c>
      <c r="F37" s="222" t="s">
        <v>167</v>
      </c>
      <c r="G37" s="222" t="s">
        <v>819</v>
      </c>
      <c r="H37" s="81">
        <v>2</v>
      </c>
      <c r="I37" s="82">
        <v>12504310</v>
      </c>
      <c r="J37" s="83">
        <v>360880</v>
      </c>
      <c r="K37" s="72">
        <f t="shared" si="2"/>
        <v>12865190</v>
      </c>
      <c r="L37" s="176">
        <f t="shared" si="0"/>
        <v>6432595</v>
      </c>
      <c r="M37" s="183">
        <f t="shared" si="8"/>
        <v>1.8178512997636792E-4</v>
      </c>
      <c r="P37" s="49" t="s">
        <v>43</v>
      </c>
      <c r="Q37" s="208">
        <f>市区町村別_患者数!AM38</f>
        <v>6680</v>
      </c>
    </row>
    <row r="38" spans="2:17" ht="29.25" customHeight="1">
      <c r="B38" s="393"/>
      <c r="C38" s="386"/>
      <c r="D38" s="403"/>
      <c r="E38" s="80" t="s">
        <v>160</v>
      </c>
      <c r="F38" s="222" t="s">
        <v>168</v>
      </c>
      <c r="G38" s="222" t="s">
        <v>820</v>
      </c>
      <c r="H38" s="81">
        <v>3</v>
      </c>
      <c r="I38" s="82">
        <v>18013970</v>
      </c>
      <c r="J38" s="83">
        <v>606800</v>
      </c>
      <c r="K38" s="72">
        <f t="shared" si="2"/>
        <v>18620770</v>
      </c>
      <c r="L38" s="176">
        <f t="shared" si="0"/>
        <v>6206923.333333333</v>
      </c>
      <c r="M38" s="183">
        <f t="shared" si="8"/>
        <v>2.7267769496455192E-4</v>
      </c>
      <c r="P38" s="49" t="s">
        <v>45</v>
      </c>
      <c r="Q38" s="208">
        <f>市区町村別_患者数!AM39</f>
        <v>29757</v>
      </c>
    </row>
    <row r="39" spans="2:17" ht="29.25" customHeight="1" thickBot="1">
      <c r="B39" s="394"/>
      <c r="C39" s="388"/>
      <c r="D39" s="410"/>
      <c r="E39" s="84" t="s">
        <v>778</v>
      </c>
      <c r="F39" s="223" t="s">
        <v>779</v>
      </c>
      <c r="G39" s="223" t="s">
        <v>535</v>
      </c>
      <c r="H39" s="85">
        <v>1</v>
      </c>
      <c r="I39" s="86">
        <v>6098050</v>
      </c>
      <c r="J39" s="87">
        <v>0</v>
      </c>
      <c r="K39" s="73">
        <f t="shared" si="2"/>
        <v>6098050</v>
      </c>
      <c r="L39" s="177">
        <f t="shared" si="0"/>
        <v>6098050</v>
      </c>
      <c r="M39" s="184">
        <f t="shared" si="8"/>
        <v>9.089256498818396E-5</v>
      </c>
      <c r="P39" s="49" t="s">
        <v>2</v>
      </c>
      <c r="Q39" s="208">
        <f>市区町村別_患者数!AM40</f>
        <v>60596</v>
      </c>
    </row>
    <row r="40" spans="2:17" ht="29.25" customHeight="1">
      <c r="B40" s="392">
        <v>8</v>
      </c>
      <c r="C40" s="405" t="s">
        <v>59</v>
      </c>
      <c r="D40" s="398">
        <f>Q12</f>
        <v>9040</v>
      </c>
      <c r="E40" s="88" t="s">
        <v>319</v>
      </c>
      <c r="F40" s="221" t="s">
        <v>320</v>
      </c>
      <c r="G40" s="221" t="s">
        <v>823</v>
      </c>
      <c r="H40" s="137">
        <v>8</v>
      </c>
      <c r="I40" s="138">
        <v>19116210</v>
      </c>
      <c r="J40" s="139">
        <v>50761280</v>
      </c>
      <c r="K40" s="71">
        <f t="shared" si="2"/>
        <v>69877490</v>
      </c>
      <c r="L40" s="175">
        <f t="shared" si="0"/>
        <v>8734686.25</v>
      </c>
      <c r="M40" s="182">
        <f>IFERROR(H40/$Q$12,"-")</f>
        <v>8.8495575221238937E-4</v>
      </c>
      <c r="P40" s="49" t="s">
        <v>3</v>
      </c>
      <c r="Q40" s="208">
        <f>市区町村別_患者数!AM41</f>
        <v>16741</v>
      </c>
    </row>
    <row r="41" spans="2:17" ht="29.25" customHeight="1">
      <c r="B41" s="393"/>
      <c r="C41" s="386"/>
      <c r="D41" s="403"/>
      <c r="E41" s="80" t="s">
        <v>451</v>
      </c>
      <c r="F41" s="222" t="s">
        <v>452</v>
      </c>
      <c r="G41" s="222" t="s">
        <v>824</v>
      </c>
      <c r="H41" s="81">
        <v>1</v>
      </c>
      <c r="I41" s="82">
        <v>5402720</v>
      </c>
      <c r="J41" s="83">
        <v>2538840</v>
      </c>
      <c r="K41" s="72">
        <f t="shared" si="2"/>
        <v>7941560</v>
      </c>
      <c r="L41" s="176">
        <f t="shared" si="0"/>
        <v>7941560</v>
      </c>
      <c r="M41" s="183">
        <f t="shared" ref="M41:M44" si="9">IFERROR(H41/$Q$12,"-")</f>
        <v>1.1061946902654867E-4</v>
      </c>
      <c r="P41" s="49" t="s">
        <v>4</v>
      </c>
      <c r="Q41" s="208">
        <f>市区町村別_患者数!AM42</f>
        <v>51067</v>
      </c>
    </row>
    <row r="42" spans="2:17" ht="29.25" customHeight="1">
      <c r="B42" s="393"/>
      <c r="C42" s="386"/>
      <c r="D42" s="403"/>
      <c r="E42" s="80" t="s">
        <v>145</v>
      </c>
      <c r="F42" s="222" t="s">
        <v>162</v>
      </c>
      <c r="G42" s="222" t="s">
        <v>338</v>
      </c>
      <c r="H42" s="81">
        <v>39</v>
      </c>
      <c r="I42" s="82">
        <v>142941990</v>
      </c>
      <c r="J42" s="83">
        <v>135604350</v>
      </c>
      <c r="K42" s="72">
        <f t="shared" si="2"/>
        <v>278546340</v>
      </c>
      <c r="L42" s="176">
        <f t="shared" si="0"/>
        <v>7142213.846153846</v>
      </c>
      <c r="M42" s="183">
        <f t="shared" si="9"/>
        <v>4.3141592920353982E-3</v>
      </c>
      <c r="P42" s="49" t="s">
        <v>46</v>
      </c>
      <c r="Q42" s="208">
        <f>市区町村別_患者数!AM43</f>
        <v>10794</v>
      </c>
    </row>
    <row r="43" spans="2:17" ht="29.25" customHeight="1">
      <c r="B43" s="393"/>
      <c r="C43" s="386"/>
      <c r="D43" s="403"/>
      <c r="E43" s="80" t="s">
        <v>158</v>
      </c>
      <c r="F43" s="222" t="s">
        <v>166</v>
      </c>
      <c r="G43" s="222" t="s">
        <v>825</v>
      </c>
      <c r="H43" s="81">
        <v>6</v>
      </c>
      <c r="I43" s="82">
        <v>21802680</v>
      </c>
      <c r="J43" s="83">
        <v>19579970</v>
      </c>
      <c r="K43" s="72">
        <f t="shared" si="2"/>
        <v>41382650</v>
      </c>
      <c r="L43" s="176">
        <f t="shared" si="0"/>
        <v>6897108.333333333</v>
      </c>
      <c r="M43" s="183">
        <f t="shared" si="9"/>
        <v>6.6371681415929203E-4</v>
      </c>
      <c r="P43" s="49" t="s">
        <v>9</v>
      </c>
      <c r="Q43" s="208">
        <f>市区町村別_患者数!AM44</f>
        <v>60444</v>
      </c>
    </row>
    <row r="44" spans="2:17" ht="29.25" customHeight="1" thickBot="1">
      <c r="B44" s="394"/>
      <c r="C44" s="388"/>
      <c r="D44" s="410"/>
      <c r="E44" s="84" t="s">
        <v>180</v>
      </c>
      <c r="F44" s="223" t="s">
        <v>181</v>
      </c>
      <c r="G44" s="223" t="s">
        <v>826</v>
      </c>
      <c r="H44" s="85">
        <v>2</v>
      </c>
      <c r="I44" s="86">
        <v>12106880</v>
      </c>
      <c r="J44" s="87">
        <v>0</v>
      </c>
      <c r="K44" s="73">
        <f t="shared" si="2"/>
        <v>12106880</v>
      </c>
      <c r="L44" s="177">
        <f t="shared" si="0"/>
        <v>6053440</v>
      </c>
      <c r="M44" s="184">
        <f t="shared" si="9"/>
        <v>2.2123893805309734E-4</v>
      </c>
      <c r="P44" s="49" t="s">
        <v>47</v>
      </c>
      <c r="Q44" s="208">
        <f>市区町村別_患者数!AM45</f>
        <v>13161</v>
      </c>
    </row>
    <row r="45" spans="2:17" ht="28.15" customHeight="1">
      <c r="B45" s="392">
        <v>9</v>
      </c>
      <c r="C45" s="405" t="s">
        <v>116</v>
      </c>
      <c r="D45" s="398">
        <f>Q13</f>
        <v>5832</v>
      </c>
      <c r="E45" s="88" t="s">
        <v>328</v>
      </c>
      <c r="F45" s="221" t="s">
        <v>329</v>
      </c>
      <c r="G45" s="221" t="s">
        <v>828</v>
      </c>
      <c r="H45" s="137">
        <v>2</v>
      </c>
      <c r="I45" s="138">
        <v>686800</v>
      </c>
      <c r="J45" s="139">
        <v>21047830</v>
      </c>
      <c r="K45" s="71">
        <f t="shared" si="2"/>
        <v>21734630</v>
      </c>
      <c r="L45" s="175">
        <f t="shared" si="0"/>
        <v>10867315</v>
      </c>
      <c r="M45" s="182">
        <f>IFERROR(H45/$Q$13,"-")</f>
        <v>3.4293552812071328E-4</v>
      </c>
      <c r="P45" s="49" t="s">
        <v>14</v>
      </c>
      <c r="Q45" s="208">
        <f>市区町村別_患者数!AM46</f>
        <v>24206</v>
      </c>
    </row>
    <row r="46" spans="2:17" ht="29.25" customHeight="1">
      <c r="B46" s="393"/>
      <c r="C46" s="386"/>
      <c r="D46" s="403"/>
      <c r="E46" s="80" t="s">
        <v>319</v>
      </c>
      <c r="F46" s="222" t="s">
        <v>320</v>
      </c>
      <c r="G46" s="222" t="s">
        <v>829</v>
      </c>
      <c r="H46" s="81">
        <v>11</v>
      </c>
      <c r="I46" s="82">
        <v>17291020</v>
      </c>
      <c r="J46" s="83">
        <v>68675120</v>
      </c>
      <c r="K46" s="72">
        <f t="shared" si="2"/>
        <v>85966140</v>
      </c>
      <c r="L46" s="176">
        <f t="shared" si="0"/>
        <v>7815103.6363636367</v>
      </c>
      <c r="M46" s="183">
        <f t="shared" ref="M46:M49" si="10">IFERROR(H46/$Q$13,"-")</f>
        <v>1.8861454046639231E-3</v>
      </c>
      <c r="P46" s="49" t="s">
        <v>15</v>
      </c>
      <c r="Q46" s="208">
        <f>市区町村別_患者数!AM47</f>
        <v>63271</v>
      </c>
    </row>
    <row r="47" spans="2:17" ht="29.25" customHeight="1">
      <c r="B47" s="393"/>
      <c r="C47" s="386"/>
      <c r="D47" s="403"/>
      <c r="E47" s="80" t="s">
        <v>811</v>
      </c>
      <c r="F47" s="222" t="s">
        <v>812</v>
      </c>
      <c r="G47" s="222" t="s">
        <v>813</v>
      </c>
      <c r="H47" s="81">
        <v>1</v>
      </c>
      <c r="I47" s="82">
        <v>3833590</v>
      </c>
      <c r="J47" s="83">
        <v>3025030</v>
      </c>
      <c r="K47" s="72">
        <f t="shared" si="2"/>
        <v>6858620</v>
      </c>
      <c r="L47" s="176">
        <f t="shared" si="0"/>
        <v>6858620</v>
      </c>
      <c r="M47" s="183">
        <f t="shared" si="10"/>
        <v>1.7146776406035664E-4</v>
      </c>
      <c r="P47" s="49" t="s">
        <v>10</v>
      </c>
      <c r="Q47" s="208">
        <f>市区町村別_患者数!AM48</f>
        <v>38793</v>
      </c>
    </row>
    <row r="48" spans="2:17" ht="42" customHeight="1">
      <c r="B48" s="393"/>
      <c r="C48" s="386"/>
      <c r="D48" s="403"/>
      <c r="E48" s="80" t="s">
        <v>158</v>
      </c>
      <c r="F48" s="222" t="s">
        <v>166</v>
      </c>
      <c r="G48" s="222" t="s">
        <v>830</v>
      </c>
      <c r="H48" s="81">
        <v>3</v>
      </c>
      <c r="I48" s="82">
        <v>9993540</v>
      </c>
      <c r="J48" s="83">
        <v>9945460</v>
      </c>
      <c r="K48" s="72">
        <f t="shared" si="2"/>
        <v>19939000</v>
      </c>
      <c r="L48" s="176">
        <f t="shared" si="0"/>
        <v>6646333.333333333</v>
      </c>
      <c r="M48" s="183">
        <f t="shared" si="10"/>
        <v>5.1440329218107E-4</v>
      </c>
      <c r="P48" s="49" t="s">
        <v>22</v>
      </c>
      <c r="Q48" s="208">
        <f>市区町村別_患者数!AM49</f>
        <v>42898</v>
      </c>
    </row>
    <row r="49" spans="2:17" ht="28.15" customHeight="1" thickBot="1">
      <c r="B49" s="394"/>
      <c r="C49" s="388"/>
      <c r="D49" s="410"/>
      <c r="E49" s="84" t="s">
        <v>467</v>
      </c>
      <c r="F49" s="223" t="s">
        <v>468</v>
      </c>
      <c r="G49" s="223" t="s">
        <v>831</v>
      </c>
      <c r="H49" s="85">
        <v>5</v>
      </c>
      <c r="I49" s="86">
        <v>24699110</v>
      </c>
      <c r="J49" s="87">
        <v>2316480</v>
      </c>
      <c r="K49" s="73">
        <f t="shared" si="2"/>
        <v>27015590</v>
      </c>
      <c r="L49" s="177">
        <f t="shared" si="0"/>
        <v>5403118</v>
      </c>
      <c r="M49" s="184">
        <f t="shared" si="10"/>
        <v>8.5733882030178323E-4</v>
      </c>
      <c r="P49" s="49" t="s">
        <v>48</v>
      </c>
      <c r="Q49" s="208">
        <f>市区町村別_患者数!AM50</f>
        <v>14920</v>
      </c>
    </row>
    <row r="50" spans="2:17" ht="29.25" customHeight="1">
      <c r="B50" s="392">
        <v>10</v>
      </c>
      <c r="C50" s="405" t="s">
        <v>60</v>
      </c>
      <c r="D50" s="398">
        <f>Q14</f>
        <v>13483</v>
      </c>
      <c r="E50" s="88" t="s">
        <v>378</v>
      </c>
      <c r="F50" s="221" t="s">
        <v>379</v>
      </c>
      <c r="G50" s="221" t="s">
        <v>405</v>
      </c>
      <c r="H50" s="137">
        <v>1</v>
      </c>
      <c r="I50" s="138">
        <v>5485960</v>
      </c>
      <c r="J50" s="139">
        <v>942710</v>
      </c>
      <c r="K50" s="71">
        <f t="shared" si="2"/>
        <v>6428670</v>
      </c>
      <c r="L50" s="175">
        <f t="shared" si="0"/>
        <v>6428670</v>
      </c>
      <c r="M50" s="182">
        <f>IFERROR(H50/$Q$14,"-")</f>
        <v>7.4167470147593271E-5</v>
      </c>
      <c r="P50" s="49" t="s">
        <v>26</v>
      </c>
      <c r="Q50" s="208">
        <f>市区町村別_患者数!AM51</f>
        <v>19066</v>
      </c>
    </row>
    <row r="51" spans="2:17" ht="29.25" customHeight="1">
      <c r="B51" s="393"/>
      <c r="C51" s="386"/>
      <c r="D51" s="403"/>
      <c r="E51" s="80" t="s">
        <v>805</v>
      </c>
      <c r="F51" s="222" t="s">
        <v>806</v>
      </c>
      <c r="G51" s="222" t="s">
        <v>833</v>
      </c>
      <c r="H51" s="81">
        <v>1</v>
      </c>
      <c r="I51" s="82">
        <v>5562780</v>
      </c>
      <c r="J51" s="83">
        <v>278230</v>
      </c>
      <c r="K51" s="72">
        <f t="shared" si="2"/>
        <v>5841010</v>
      </c>
      <c r="L51" s="176">
        <f t="shared" si="0"/>
        <v>5841010</v>
      </c>
      <c r="M51" s="183">
        <f t="shared" ref="M51:M54" si="11">IFERROR(H51/$Q$14,"-")</f>
        <v>7.4167470147593271E-5</v>
      </c>
      <c r="P51" s="49" t="s">
        <v>16</v>
      </c>
      <c r="Q51" s="208">
        <f>市区町村別_患者数!AM52</f>
        <v>38675</v>
      </c>
    </row>
    <row r="52" spans="2:17" ht="29.25" customHeight="1">
      <c r="B52" s="393"/>
      <c r="C52" s="386"/>
      <c r="D52" s="403"/>
      <c r="E52" s="80" t="s">
        <v>145</v>
      </c>
      <c r="F52" s="222" t="s">
        <v>162</v>
      </c>
      <c r="G52" s="222" t="s">
        <v>347</v>
      </c>
      <c r="H52" s="81">
        <v>65</v>
      </c>
      <c r="I52" s="82">
        <v>168676490</v>
      </c>
      <c r="J52" s="83">
        <v>184574890</v>
      </c>
      <c r="K52" s="72">
        <f t="shared" si="2"/>
        <v>353251380</v>
      </c>
      <c r="L52" s="176">
        <f t="shared" si="0"/>
        <v>5434636.615384615</v>
      </c>
      <c r="M52" s="183">
        <f t="shared" si="11"/>
        <v>4.820885559593562E-3</v>
      </c>
      <c r="P52" s="49" t="s">
        <v>27</v>
      </c>
      <c r="Q52" s="208">
        <f>市区町村別_患者数!AM53</f>
        <v>20759</v>
      </c>
    </row>
    <row r="53" spans="2:17" ht="28.15" customHeight="1">
      <c r="B53" s="393"/>
      <c r="C53" s="386"/>
      <c r="D53" s="403"/>
      <c r="E53" s="80" t="s">
        <v>188</v>
      </c>
      <c r="F53" s="222" t="s">
        <v>189</v>
      </c>
      <c r="G53" s="222" t="s">
        <v>834</v>
      </c>
      <c r="H53" s="81">
        <v>4</v>
      </c>
      <c r="I53" s="82">
        <v>19305840</v>
      </c>
      <c r="J53" s="83">
        <v>2263430</v>
      </c>
      <c r="K53" s="72">
        <f t="shared" si="2"/>
        <v>21569270</v>
      </c>
      <c r="L53" s="176">
        <f t="shared" si="0"/>
        <v>5392317.5</v>
      </c>
      <c r="M53" s="183">
        <f t="shared" si="11"/>
        <v>2.9666988059037308E-4</v>
      </c>
      <c r="P53" s="49" t="s">
        <v>28</v>
      </c>
      <c r="Q53" s="208">
        <f>市区町村別_患者数!AM54</f>
        <v>20958</v>
      </c>
    </row>
    <row r="54" spans="2:17" ht="29.25" customHeight="1" thickBot="1">
      <c r="B54" s="394"/>
      <c r="C54" s="388"/>
      <c r="D54" s="410"/>
      <c r="E54" s="84" t="s">
        <v>176</v>
      </c>
      <c r="F54" s="223" t="s">
        <v>177</v>
      </c>
      <c r="G54" s="223" t="s">
        <v>458</v>
      </c>
      <c r="H54" s="85">
        <v>5</v>
      </c>
      <c r="I54" s="86">
        <v>25276370</v>
      </c>
      <c r="J54" s="87">
        <v>44720</v>
      </c>
      <c r="K54" s="73">
        <f t="shared" si="2"/>
        <v>25321090</v>
      </c>
      <c r="L54" s="177">
        <f t="shared" si="0"/>
        <v>5064218</v>
      </c>
      <c r="M54" s="184">
        <f t="shared" si="11"/>
        <v>3.7083735073796634E-4</v>
      </c>
      <c r="P54" s="49" t="s">
        <v>17</v>
      </c>
      <c r="Q54" s="208">
        <f>市区町村別_患者数!AM55</f>
        <v>18785</v>
      </c>
    </row>
    <row r="55" spans="2:17" ht="42" customHeight="1">
      <c r="B55" s="392">
        <v>11</v>
      </c>
      <c r="C55" s="405" t="s">
        <v>61</v>
      </c>
      <c r="D55" s="398">
        <f>Q15</f>
        <v>23211</v>
      </c>
      <c r="E55" s="88" t="s">
        <v>146</v>
      </c>
      <c r="F55" s="221" t="s">
        <v>155</v>
      </c>
      <c r="G55" s="221" t="s">
        <v>837</v>
      </c>
      <c r="H55" s="137">
        <v>6</v>
      </c>
      <c r="I55" s="138">
        <v>49211110</v>
      </c>
      <c r="J55" s="139">
        <v>887460</v>
      </c>
      <c r="K55" s="71">
        <f t="shared" si="2"/>
        <v>50098570</v>
      </c>
      <c r="L55" s="175">
        <f t="shared" si="0"/>
        <v>8349761.666666667</v>
      </c>
      <c r="M55" s="182">
        <f>IFERROR(H55/$Q$15,"-")</f>
        <v>2.5849812588858733E-4</v>
      </c>
      <c r="P55" s="49" t="s">
        <v>49</v>
      </c>
      <c r="Q55" s="208">
        <f>市区町村別_患者数!AM56</f>
        <v>25056</v>
      </c>
    </row>
    <row r="56" spans="2:17" ht="29.25" customHeight="1">
      <c r="B56" s="393"/>
      <c r="C56" s="386"/>
      <c r="D56" s="403"/>
      <c r="E56" s="80" t="s">
        <v>180</v>
      </c>
      <c r="F56" s="222" t="s">
        <v>181</v>
      </c>
      <c r="G56" s="222" t="s">
        <v>331</v>
      </c>
      <c r="H56" s="81">
        <v>3</v>
      </c>
      <c r="I56" s="82">
        <v>20707680</v>
      </c>
      <c r="J56" s="83">
        <v>591510</v>
      </c>
      <c r="K56" s="72">
        <f t="shared" si="2"/>
        <v>21299190</v>
      </c>
      <c r="L56" s="176">
        <f t="shared" si="0"/>
        <v>7099730</v>
      </c>
      <c r="M56" s="183">
        <f t="shared" ref="M56:M59" si="12">IFERROR(H56/$Q$15,"-")</f>
        <v>1.2924906294429367E-4</v>
      </c>
      <c r="P56" s="49" t="s">
        <v>5</v>
      </c>
      <c r="Q56" s="208">
        <f>市区町村別_患者数!AM57</f>
        <v>20478</v>
      </c>
    </row>
    <row r="57" spans="2:17" ht="29.1" customHeight="1">
      <c r="B57" s="393"/>
      <c r="C57" s="386"/>
      <c r="D57" s="403"/>
      <c r="E57" s="80" t="s">
        <v>145</v>
      </c>
      <c r="F57" s="222" t="s">
        <v>162</v>
      </c>
      <c r="G57" s="222" t="s">
        <v>292</v>
      </c>
      <c r="H57" s="81">
        <v>129</v>
      </c>
      <c r="I57" s="82">
        <v>396520680</v>
      </c>
      <c r="J57" s="83">
        <v>375307630</v>
      </c>
      <c r="K57" s="72">
        <f t="shared" si="2"/>
        <v>771828310</v>
      </c>
      <c r="L57" s="176">
        <f t="shared" si="0"/>
        <v>5983165.1937984498</v>
      </c>
      <c r="M57" s="183">
        <f t="shared" si="12"/>
        <v>5.5577097066046273E-3</v>
      </c>
      <c r="P57" s="49" t="s">
        <v>23</v>
      </c>
      <c r="Q57" s="208">
        <f>市区町村別_患者数!AM58</f>
        <v>11403</v>
      </c>
    </row>
    <row r="58" spans="2:17" ht="42" customHeight="1">
      <c r="B58" s="393"/>
      <c r="C58" s="386"/>
      <c r="D58" s="403"/>
      <c r="E58" s="80" t="s">
        <v>158</v>
      </c>
      <c r="F58" s="222" t="s">
        <v>166</v>
      </c>
      <c r="G58" s="222" t="s">
        <v>436</v>
      </c>
      <c r="H58" s="81">
        <v>20</v>
      </c>
      <c r="I58" s="82">
        <v>64710990</v>
      </c>
      <c r="J58" s="83">
        <v>50958710</v>
      </c>
      <c r="K58" s="72">
        <f t="shared" si="2"/>
        <v>115669700</v>
      </c>
      <c r="L58" s="176">
        <f t="shared" si="0"/>
        <v>5783485</v>
      </c>
      <c r="M58" s="183">
        <f t="shared" si="12"/>
        <v>8.6166041962862437E-4</v>
      </c>
      <c r="P58" s="49" t="s">
        <v>29</v>
      </c>
      <c r="Q58" s="208">
        <f>市区町村別_患者数!AM59</f>
        <v>19212</v>
      </c>
    </row>
    <row r="59" spans="2:17" ht="29.25" customHeight="1" thickBot="1">
      <c r="B59" s="394"/>
      <c r="C59" s="388"/>
      <c r="D59" s="410"/>
      <c r="E59" s="84" t="s">
        <v>353</v>
      </c>
      <c r="F59" s="223" t="s">
        <v>354</v>
      </c>
      <c r="G59" s="223" t="s">
        <v>838</v>
      </c>
      <c r="H59" s="85">
        <v>39</v>
      </c>
      <c r="I59" s="86">
        <v>146248640</v>
      </c>
      <c r="J59" s="87">
        <v>72351210</v>
      </c>
      <c r="K59" s="73">
        <f t="shared" si="2"/>
        <v>218599850</v>
      </c>
      <c r="L59" s="177">
        <f t="shared" si="0"/>
        <v>5605124.358974359</v>
      </c>
      <c r="M59" s="183">
        <f t="shared" si="12"/>
        <v>1.6802378182758176E-3</v>
      </c>
      <c r="P59" s="49" t="s">
        <v>18</v>
      </c>
      <c r="Q59" s="208">
        <f>市区町村別_患者数!AM60</f>
        <v>20118</v>
      </c>
    </row>
    <row r="60" spans="2:17" ht="29.25" customHeight="1">
      <c r="B60" s="392">
        <v>12</v>
      </c>
      <c r="C60" s="405" t="s">
        <v>117</v>
      </c>
      <c r="D60" s="398">
        <f>Q16</f>
        <v>12001</v>
      </c>
      <c r="E60" s="88" t="s">
        <v>385</v>
      </c>
      <c r="F60" s="221" t="s">
        <v>386</v>
      </c>
      <c r="G60" s="221" t="s">
        <v>841</v>
      </c>
      <c r="H60" s="137">
        <v>6</v>
      </c>
      <c r="I60" s="138">
        <v>35319670</v>
      </c>
      <c r="J60" s="139">
        <v>4964090</v>
      </c>
      <c r="K60" s="71">
        <f t="shared" si="2"/>
        <v>40283760</v>
      </c>
      <c r="L60" s="175">
        <f t="shared" si="0"/>
        <v>6713960</v>
      </c>
      <c r="M60" s="182">
        <f>IFERROR(H60/$Q$16,"-")</f>
        <v>4.9995833680526619E-4</v>
      </c>
      <c r="P60" s="49" t="s">
        <v>11</v>
      </c>
      <c r="Q60" s="208">
        <f>市区町村別_患者数!AM61</f>
        <v>12664</v>
      </c>
    </row>
    <row r="61" spans="2:17" ht="28.35" customHeight="1">
      <c r="B61" s="393"/>
      <c r="C61" s="386"/>
      <c r="D61" s="403"/>
      <c r="E61" s="80" t="s">
        <v>378</v>
      </c>
      <c r="F61" s="222" t="s">
        <v>379</v>
      </c>
      <c r="G61" s="222" t="s">
        <v>842</v>
      </c>
      <c r="H61" s="81">
        <v>1</v>
      </c>
      <c r="I61" s="82">
        <v>6257910</v>
      </c>
      <c r="J61" s="83">
        <v>298430</v>
      </c>
      <c r="K61" s="72">
        <f t="shared" si="2"/>
        <v>6556340</v>
      </c>
      <c r="L61" s="176">
        <f t="shared" si="0"/>
        <v>6556340</v>
      </c>
      <c r="M61" s="183">
        <f t="shared" ref="M61:M64" si="13">IFERROR(H61/$Q$16,"-")</f>
        <v>8.3326389467544378E-5</v>
      </c>
      <c r="P61" s="49" t="s">
        <v>50</v>
      </c>
      <c r="Q61" s="208">
        <f>市区町村別_患者数!AM62</f>
        <v>9154</v>
      </c>
    </row>
    <row r="62" spans="2:17" ht="28.15" customHeight="1">
      <c r="B62" s="393"/>
      <c r="C62" s="386"/>
      <c r="D62" s="403"/>
      <c r="E62" s="80" t="s">
        <v>146</v>
      </c>
      <c r="F62" s="222" t="s">
        <v>155</v>
      </c>
      <c r="G62" s="222" t="s">
        <v>843</v>
      </c>
      <c r="H62" s="81">
        <v>3</v>
      </c>
      <c r="I62" s="82">
        <v>18355450</v>
      </c>
      <c r="J62" s="83">
        <v>876790</v>
      </c>
      <c r="K62" s="72">
        <f t="shared" si="2"/>
        <v>19232240</v>
      </c>
      <c r="L62" s="176">
        <f t="shared" si="0"/>
        <v>6410746.666666667</v>
      </c>
      <c r="M62" s="183">
        <f t="shared" si="13"/>
        <v>2.4997916840263309E-4</v>
      </c>
      <c r="P62" s="49" t="s">
        <v>30</v>
      </c>
      <c r="Q62" s="208">
        <f>市区町村別_患者数!AM63</f>
        <v>10701</v>
      </c>
    </row>
    <row r="63" spans="2:17" ht="28.15" customHeight="1">
      <c r="B63" s="393"/>
      <c r="C63" s="386"/>
      <c r="D63" s="403"/>
      <c r="E63" s="80" t="s">
        <v>145</v>
      </c>
      <c r="F63" s="222" t="s">
        <v>162</v>
      </c>
      <c r="G63" s="222" t="s">
        <v>338</v>
      </c>
      <c r="H63" s="81">
        <v>57</v>
      </c>
      <c r="I63" s="82">
        <v>180277780</v>
      </c>
      <c r="J63" s="83">
        <v>172595390</v>
      </c>
      <c r="K63" s="72">
        <f t="shared" si="2"/>
        <v>352873170</v>
      </c>
      <c r="L63" s="176">
        <f t="shared" si="0"/>
        <v>6190757.3684210526</v>
      </c>
      <c r="M63" s="183">
        <f t="shared" si="13"/>
        <v>4.7496041996500293E-3</v>
      </c>
      <c r="P63" s="49" t="s">
        <v>24</v>
      </c>
      <c r="Q63" s="208">
        <f>市区町村別_患者数!AM64</f>
        <v>76479</v>
      </c>
    </row>
    <row r="64" spans="2:17" ht="29.25" customHeight="1" thickBot="1">
      <c r="B64" s="394"/>
      <c r="C64" s="388"/>
      <c r="D64" s="410"/>
      <c r="E64" s="84" t="s">
        <v>196</v>
      </c>
      <c r="F64" s="223" t="s">
        <v>197</v>
      </c>
      <c r="G64" s="223" t="s">
        <v>844</v>
      </c>
      <c r="H64" s="85">
        <v>15</v>
      </c>
      <c r="I64" s="86">
        <v>76449750</v>
      </c>
      <c r="J64" s="87">
        <v>12716440</v>
      </c>
      <c r="K64" s="73">
        <f t="shared" si="2"/>
        <v>89166190</v>
      </c>
      <c r="L64" s="177">
        <f t="shared" si="0"/>
        <v>5944412.666666667</v>
      </c>
      <c r="M64" s="184">
        <f t="shared" si="13"/>
        <v>1.2498958420131656E-3</v>
      </c>
      <c r="P64" s="49" t="s">
        <v>51</v>
      </c>
      <c r="Q64" s="208">
        <f>市区町村別_患者数!AM65</f>
        <v>9993</v>
      </c>
    </row>
    <row r="65" spans="2:17" ht="29.25" customHeight="1">
      <c r="B65" s="392">
        <v>13</v>
      </c>
      <c r="C65" s="405" t="s">
        <v>118</v>
      </c>
      <c r="D65" s="398">
        <f>Q17</f>
        <v>20792</v>
      </c>
      <c r="E65" s="88" t="s">
        <v>156</v>
      </c>
      <c r="F65" s="221" t="s">
        <v>164</v>
      </c>
      <c r="G65" s="221" t="s">
        <v>794</v>
      </c>
      <c r="H65" s="137">
        <v>7</v>
      </c>
      <c r="I65" s="138">
        <v>26340660</v>
      </c>
      <c r="J65" s="139">
        <v>22988500</v>
      </c>
      <c r="K65" s="71">
        <f t="shared" si="2"/>
        <v>49329160</v>
      </c>
      <c r="L65" s="175">
        <f t="shared" si="0"/>
        <v>7047022.8571428573</v>
      </c>
      <c r="M65" s="182">
        <f>IFERROR(H65/$Q$17,"-")</f>
        <v>3.3666794921123508E-4</v>
      </c>
      <c r="P65" s="49" t="s">
        <v>19</v>
      </c>
      <c r="Q65" s="208">
        <f>市区町村別_患者数!AM66</f>
        <v>8783</v>
      </c>
    </row>
    <row r="66" spans="2:17" ht="28.15" customHeight="1">
      <c r="B66" s="393"/>
      <c r="C66" s="386"/>
      <c r="D66" s="403"/>
      <c r="E66" s="80" t="s">
        <v>146</v>
      </c>
      <c r="F66" s="222" t="s">
        <v>155</v>
      </c>
      <c r="G66" s="222" t="s">
        <v>392</v>
      </c>
      <c r="H66" s="81">
        <v>4</v>
      </c>
      <c r="I66" s="82">
        <v>26114360</v>
      </c>
      <c r="J66" s="83">
        <v>365540</v>
      </c>
      <c r="K66" s="72">
        <f t="shared" si="2"/>
        <v>26479900</v>
      </c>
      <c r="L66" s="176">
        <f t="shared" si="0"/>
        <v>6619975</v>
      </c>
      <c r="M66" s="183">
        <f t="shared" ref="M66:M69" si="14">IFERROR(H66/$Q$17,"-")</f>
        <v>1.9238168526356292E-4</v>
      </c>
      <c r="P66" s="49" t="s">
        <v>20</v>
      </c>
      <c r="Q66" s="208">
        <f>市区町村別_患者数!AM67</f>
        <v>12953</v>
      </c>
    </row>
    <row r="67" spans="2:17" ht="28.15" customHeight="1">
      <c r="B67" s="393"/>
      <c r="C67" s="386"/>
      <c r="D67" s="403"/>
      <c r="E67" s="80" t="s">
        <v>159</v>
      </c>
      <c r="F67" s="222" t="s">
        <v>167</v>
      </c>
      <c r="G67" s="222" t="s">
        <v>819</v>
      </c>
      <c r="H67" s="81">
        <v>3</v>
      </c>
      <c r="I67" s="82">
        <v>18905960</v>
      </c>
      <c r="J67" s="83">
        <v>654510</v>
      </c>
      <c r="K67" s="72">
        <f t="shared" si="2"/>
        <v>19560470</v>
      </c>
      <c r="L67" s="176">
        <f t="shared" si="0"/>
        <v>6520156.666666667</v>
      </c>
      <c r="M67" s="183">
        <f t="shared" si="14"/>
        <v>1.4428626394767218E-4</v>
      </c>
      <c r="P67" s="49" t="s">
        <v>31</v>
      </c>
      <c r="Q67" s="208">
        <f>市区町村別_患者数!AM68</f>
        <v>9425</v>
      </c>
    </row>
    <row r="68" spans="2:17" ht="28.15" customHeight="1">
      <c r="B68" s="393"/>
      <c r="C68" s="386"/>
      <c r="D68" s="403"/>
      <c r="E68" s="80" t="s">
        <v>145</v>
      </c>
      <c r="F68" s="222" t="s">
        <v>162</v>
      </c>
      <c r="G68" s="222" t="s">
        <v>338</v>
      </c>
      <c r="H68" s="81">
        <v>117</v>
      </c>
      <c r="I68" s="82">
        <v>373261320</v>
      </c>
      <c r="J68" s="83">
        <v>322759890</v>
      </c>
      <c r="K68" s="72">
        <f t="shared" si="2"/>
        <v>696021210</v>
      </c>
      <c r="L68" s="176">
        <f t="shared" si="0"/>
        <v>5948899.230769231</v>
      </c>
      <c r="M68" s="183">
        <f t="shared" si="14"/>
        <v>5.6271642939592151E-3</v>
      </c>
      <c r="P68" s="49" t="s">
        <v>52</v>
      </c>
      <c r="Q68" s="208">
        <f>市区町村別_患者数!AM69</f>
        <v>9877</v>
      </c>
    </row>
    <row r="69" spans="2:17" ht="42" customHeight="1" thickBot="1">
      <c r="B69" s="394"/>
      <c r="C69" s="388"/>
      <c r="D69" s="410"/>
      <c r="E69" s="84" t="s">
        <v>158</v>
      </c>
      <c r="F69" s="223" t="s">
        <v>166</v>
      </c>
      <c r="G69" s="223" t="s">
        <v>846</v>
      </c>
      <c r="H69" s="85">
        <v>18</v>
      </c>
      <c r="I69" s="86">
        <v>86415190</v>
      </c>
      <c r="J69" s="87">
        <v>20256010</v>
      </c>
      <c r="K69" s="73">
        <f t="shared" si="2"/>
        <v>106671200</v>
      </c>
      <c r="L69" s="177">
        <f t="shared" ref="L69:L132" si="15">IFERROR(K69/H69,"-")</f>
        <v>5926177.777777778</v>
      </c>
      <c r="M69" s="183">
        <f t="shared" si="14"/>
        <v>8.6571758368603311E-4</v>
      </c>
      <c r="P69" s="49" t="s">
        <v>12</v>
      </c>
      <c r="Q69" s="208">
        <f>市区町村別_患者数!AM70</f>
        <v>4881</v>
      </c>
    </row>
    <row r="70" spans="2:17" ht="28.35" customHeight="1">
      <c r="B70" s="392">
        <v>14</v>
      </c>
      <c r="C70" s="405" t="s">
        <v>119</v>
      </c>
      <c r="D70" s="398">
        <f>Q18</f>
        <v>15727</v>
      </c>
      <c r="E70" s="88" t="s">
        <v>319</v>
      </c>
      <c r="F70" s="221" t="s">
        <v>320</v>
      </c>
      <c r="G70" s="221" t="s">
        <v>362</v>
      </c>
      <c r="H70" s="137">
        <v>18</v>
      </c>
      <c r="I70" s="138">
        <v>28441980</v>
      </c>
      <c r="J70" s="139">
        <v>195018210</v>
      </c>
      <c r="K70" s="71">
        <f t="shared" ref="K70:K133" si="16">SUM(I70:J70)</f>
        <v>223460190</v>
      </c>
      <c r="L70" s="175">
        <f t="shared" si="15"/>
        <v>12414455</v>
      </c>
      <c r="M70" s="182">
        <f>IFERROR(H70/$Q$18,"-")</f>
        <v>1.1445285178355695E-3</v>
      </c>
      <c r="P70" s="49" t="s">
        <v>6</v>
      </c>
      <c r="Q70" s="208">
        <f>市区町村別_患者数!AM71</f>
        <v>5005</v>
      </c>
    </row>
    <row r="71" spans="2:17" ht="42" customHeight="1">
      <c r="B71" s="393"/>
      <c r="C71" s="386"/>
      <c r="D71" s="403"/>
      <c r="E71" s="80" t="s">
        <v>146</v>
      </c>
      <c r="F71" s="222" t="s">
        <v>155</v>
      </c>
      <c r="G71" s="222" t="s">
        <v>848</v>
      </c>
      <c r="H71" s="81">
        <v>4</v>
      </c>
      <c r="I71" s="82">
        <v>33091670</v>
      </c>
      <c r="J71" s="83">
        <v>278080</v>
      </c>
      <c r="K71" s="72">
        <f t="shared" si="16"/>
        <v>33369750</v>
      </c>
      <c r="L71" s="176">
        <f t="shared" si="15"/>
        <v>8342437.5</v>
      </c>
      <c r="M71" s="183">
        <f t="shared" ref="M71:M74" si="17">IFERROR(H71/$Q$18,"-")</f>
        <v>2.5433967063012654E-4</v>
      </c>
      <c r="P71" s="49" t="s">
        <v>7</v>
      </c>
      <c r="Q71" s="208">
        <f>市区町村別_患者数!AM72</f>
        <v>2177</v>
      </c>
    </row>
    <row r="72" spans="2:17" ht="28.15" customHeight="1">
      <c r="B72" s="393"/>
      <c r="C72" s="386"/>
      <c r="D72" s="403"/>
      <c r="E72" s="80" t="s">
        <v>188</v>
      </c>
      <c r="F72" s="222" t="s">
        <v>189</v>
      </c>
      <c r="G72" s="222" t="s">
        <v>849</v>
      </c>
      <c r="H72" s="81">
        <v>2</v>
      </c>
      <c r="I72" s="82">
        <v>12461930</v>
      </c>
      <c r="J72" s="83">
        <v>721740</v>
      </c>
      <c r="K72" s="72">
        <f t="shared" si="16"/>
        <v>13183670</v>
      </c>
      <c r="L72" s="176">
        <f t="shared" si="15"/>
        <v>6591835</v>
      </c>
      <c r="M72" s="183">
        <f t="shared" si="17"/>
        <v>1.2716983531506327E-4</v>
      </c>
      <c r="P72" s="49" t="s">
        <v>53</v>
      </c>
      <c r="Q72" s="208">
        <f>市区町村別_患者数!AM73</f>
        <v>2923</v>
      </c>
    </row>
    <row r="73" spans="2:17" ht="28.15" customHeight="1">
      <c r="B73" s="393"/>
      <c r="C73" s="386"/>
      <c r="D73" s="403"/>
      <c r="E73" s="80" t="s">
        <v>156</v>
      </c>
      <c r="F73" s="222" t="s">
        <v>164</v>
      </c>
      <c r="G73" s="222" t="s">
        <v>363</v>
      </c>
      <c r="H73" s="81">
        <v>7</v>
      </c>
      <c r="I73" s="82">
        <v>31363890</v>
      </c>
      <c r="J73" s="83">
        <v>12990810</v>
      </c>
      <c r="K73" s="72">
        <f t="shared" si="16"/>
        <v>44354700</v>
      </c>
      <c r="L73" s="176">
        <f t="shared" si="15"/>
        <v>6336385.7142857146</v>
      </c>
      <c r="M73" s="183">
        <f t="shared" si="17"/>
        <v>4.4509442360272141E-4</v>
      </c>
      <c r="P73" s="49" t="s">
        <v>54</v>
      </c>
      <c r="Q73" s="208">
        <f>市区町村別_患者数!AM74</f>
        <v>6841</v>
      </c>
    </row>
    <row r="74" spans="2:17" ht="29.25" customHeight="1" thickBot="1">
      <c r="B74" s="394"/>
      <c r="C74" s="388"/>
      <c r="D74" s="410"/>
      <c r="E74" s="84" t="s">
        <v>415</v>
      </c>
      <c r="F74" s="223" t="s">
        <v>416</v>
      </c>
      <c r="G74" s="223" t="s">
        <v>850</v>
      </c>
      <c r="H74" s="85">
        <v>1</v>
      </c>
      <c r="I74" s="86">
        <v>5908790</v>
      </c>
      <c r="J74" s="87">
        <v>399440</v>
      </c>
      <c r="K74" s="73">
        <f t="shared" si="16"/>
        <v>6308230</v>
      </c>
      <c r="L74" s="177">
        <f t="shared" si="15"/>
        <v>6308230</v>
      </c>
      <c r="M74" s="184">
        <f t="shared" si="17"/>
        <v>6.3584917657531634E-5</v>
      </c>
      <c r="P74" s="49" t="s">
        <v>55</v>
      </c>
      <c r="Q74" s="208">
        <f>市区町村別_患者数!AM75</f>
        <v>1191</v>
      </c>
    </row>
    <row r="75" spans="2:17" ht="42" customHeight="1">
      <c r="B75" s="392">
        <v>15</v>
      </c>
      <c r="C75" s="405" t="s">
        <v>120</v>
      </c>
      <c r="D75" s="398">
        <f>Q19</f>
        <v>25355</v>
      </c>
      <c r="E75" s="88" t="s">
        <v>146</v>
      </c>
      <c r="F75" s="221" t="s">
        <v>155</v>
      </c>
      <c r="G75" s="221" t="s">
        <v>853</v>
      </c>
      <c r="H75" s="137">
        <v>7</v>
      </c>
      <c r="I75" s="138">
        <v>41372350</v>
      </c>
      <c r="J75" s="139">
        <v>883260</v>
      </c>
      <c r="K75" s="71">
        <f t="shared" si="16"/>
        <v>42255610</v>
      </c>
      <c r="L75" s="175">
        <f t="shared" si="15"/>
        <v>6036515.7142857146</v>
      </c>
      <c r="M75" s="182">
        <f>IFERROR(H75/$Q$19,"-")</f>
        <v>2.7607966870439756E-4</v>
      </c>
      <c r="P75" s="49" t="s">
        <v>56</v>
      </c>
      <c r="Q75" s="208">
        <f>市区町村別_患者数!AM76</f>
        <v>3573</v>
      </c>
    </row>
    <row r="76" spans="2:17" ht="29.25" customHeight="1">
      <c r="B76" s="393"/>
      <c r="C76" s="386"/>
      <c r="D76" s="403"/>
      <c r="E76" s="80" t="s">
        <v>160</v>
      </c>
      <c r="F76" s="222" t="s">
        <v>168</v>
      </c>
      <c r="G76" s="222" t="s">
        <v>854</v>
      </c>
      <c r="H76" s="81">
        <v>6</v>
      </c>
      <c r="I76" s="82">
        <v>29546490</v>
      </c>
      <c r="J76" s="83">
        <v>4992170</v>
      </c>
      <c r="K76" s="72">
        <f t="shared" si="16"/>
        <v>34538660</v>
      </c>
      <c r="L76" s="176">
        <f t="shared" si="15"/>
        <v>5756443.333333333</v>
      </c>
      <c r="M76" s="183">
        <f t="shared" ref="M76:M79" si="18">IFERROR(H76/$Q$19,"-")</f>
        <v>2.3663971603234076E-4</v>
      </c>
      <c r="P76" s="49" t="s">
        <v>32</v>
      </c>
      <c r="Q76" s="208">
        <f>市区町村別_患者数!AM77</f>
        <v>2211</v>
      </c>
    </row>
    <row r="77" spans="2:17" ht="29.25" customHeight="1">
      <c r="B77" s="393"/>
      <c r="C77" s="386"/>
      <c r="D77" s="403"/>
      <c r="E77" s="80" t="s">
        <v>145</v>
      </c>
      <c r="F77" s="222" t="s">
        <v>162</v>
      </c>
      <c r="G77" s="222" t="s">
        <v>372</v>
      </c>
      <c r="H77" s="81">
        <v>124</v>
      </c>
      <c r="I77" s="82">
        <v>316964570</v>
      </c>
      <c r="J77" s="83">
        <v>396626410</v>
      </c>
      <c r="K77" s="72">
        <f t="shared" si="16"/>
        <v>713590980</v>
      </c>
      <c r="L77" s="176">
        <f t="shared" si="15"/>
        <v>5754765.9677419355</v>
      </c>
      <c r="M77" s="183">
        <f t="shared" si="18"/>
        <v>4.8905541313350427E-3</v>
      </c>
      <c r="P77" s="49" t="s">
        <v>33</v>
      </c>
      <c r="Q77" s="208">
        <f>市区町村別_患者数!AM78</f>
        <v>3021</v>
      </c>
    </row>
    <row r="78" spans="2:17" ht="29.25" customHeight="1">
      <c r="B78" s="393"/>
      <c r="C78" s="386"/>
      <c r="D78" s="403"/>
      <c r="E78" s="80" t="s">
        <v>194</v>
      </c>
      <c r="F78" s="222" t="s">
        <v>195</v>
      </c>
      <c r="G78" s="222" t="s">
        <v>855</v>
      </c>
      <c r="H78" s="81">
        <v>3</v>
      </c>
      <c r="I78" s="82">
        <v>1369790</v>
      </c>
      <c r="J78" s="83">
        <v>15700610</v>
      </c>
      <c r="K78" s="72">
        <f t="shared" si="16"/>
        <v>17070400</v>
      </c>
      <c r="L78" s="176">
        <f t="shared" si="15"/>
        <v>5690133.333333333</v>
      </c>
      <c r="M78" s="183">
        <f t="shared" si="18"/>
        <v>1.1831985801617038E-4</v>
      </c>
      <c r="P78" s="49" t="s">
        <v>34</v>
      </c>
      <c r="Q78" s="208">
        <f>市区町村別_患者数!AM79</f>
        <v>1391</v>
      </c>
    </row>
    <row r="79" spans="2:17" ht="30" customHeight="1" thickBot="1">
      <c r="B79" s="394"/>
      <c r="C79" s="388"/>
      <c r="D79" s="410"/>
      <c r="E79" s="84" t="s">
        <v>156</v>
      </c>
      <c r="F79" s="223" t="s">
        <v>164</v>
      </c>
      <c r="G79" s="223" t="s">
        <v>419</v>
      </c>
      <c r="H79" s="85">
        <v>13</v>
      </c>
      <c r="I79" s="86">
        <v>45125860</v>
      </c>
      <c r="J79" s="87">
        <v>25640790</v>
      </c>
      <c r="K79" s="73">
        <f t="shared" si="16"/>
        <v>70766650</v>
      </c>
      <c r="L79" s="177">
        <f t="shared" si="15"/>
        <v>5443588.461538462</v>
      </c>
      <c r="M79" s="183">
        <f t="shared" si="18"/>
        <v>5.1271938473673837E-4</v>
      </c>
      <c r="P79" s="49" t="s">
        <v>257</v>
      </c>
      <c r="Q79" s="208">
        <f>市区町村別_患者数!AM80</f>
        <v>1303145</v>
      </c>
    </row>
    <row r="80" spans="2:17" ht="28.15" customHeight="1">
      <c r="B80" s="392">
        <v>16</v>
      </c>
      <c r="C80" s="405" t="s">
        <v>62</v>
      </c>
      <c r="D80" s="398">
        <f>Q20</f>
        <v>16971</v>
      </c>
      <c r="E80" s="88" t="s">
        <v>159</v>
      </c>
      <c r="F80" s="221" t="s">
        <v>167</v>
      </c>
      <c r="G80" s="221" t="s">
        <v>333</v>
      </c>
      <c r="H80" s="137">
        <v>1</v>
      </c>
      <c r="I80" s="138">
        <v>7758040</v>
      </c>
      <c r="J80" s="139">
        <v>191170</v>
      </c>
      <c r="K80" s="71">
        <f t="shared" si="16"/>
        <v>7949210</v>
      </c>
      <c r="L80" s="175">
        <f t="shared" si="15"/>
        <v>7949210</v>
      </c>
      <c r="M80" s="182">
        <f>IFERROR(H80/$Q$20,"-")</f>
        <v>5.8924046903541334E-5</v>
      </c>
    </row>
    <row r="81" spans="2:13" ht="29.25" customHeight="1">
      <c r="B81" s="393"/>
      <c r="C81" s="386"/>
      <c r="D81" s="403"/>
      <c r="E81" s="80" t="s">
        <v>328</v>
      </c>
      <c r="F81" s="222" t="s">
        <v>329</v>
      </c>
      <c r="G81" s="222" t="s">
        <v>856</v>
      </c>
      <c r="H81" s="81">
        <v>20</v>
      </c>
      <c r="I81" s="82">
        <v>36665740</v>
      </c>
      <c r="J81" s="83">
        <v>88157990</v>
      </c>
      <c r="K81" s="72">
        <f t="shared" si="16"/>
        <v>124823730</v>
      </c>
      <c r="L81" s="176">
        <f t="shared" si="15"/>
        <v>6241186.5</v>
      </c>
      <c r="M81" s="183">
        <f t="shared" ref="M81:M84" si="19">IFERROR(H81/$Q$20,"-")</f>
        <v>1.1784809380708267E-3</v>
      </c>
    </row>
    <row r="82" spans="2:13" ht="28.15" customHeight="1">
      <c r="B82" s="393"/>
      <c r="C82" s="386"/>
      <c r="D82" s="403"/>
      <c r="E82" s="80" t="s">
        <v>397</v>
      </c>
      <c r="F82" s="222" t="s">
        <v>398</v>
      </c>
      <c r="G82" s="222" t="s">
        <v>857</v>
      </c>
      <c r="H82" s="81">
        <v>2</v>
      </c>
      <c r="I82" s="82">
        <v>11610290</v>
      </c>
      <c r="J82" s="83">
        <v>764780</v>
      </c>
      <c r="K82" s="72">
        <f t="shared" si="16"/>
        <v>12375070</v>
      </c>
      <c r="L82" s="176">
        <f t="shared" si="15"/>
        <v>6187535</v>
      </c>
      <c r="M82" s="183">
        <f t="shared" si="19"/>
        <v>1.1784809380708267E-4</v>
      </c>
    </row>
    <row r="83" spans="2:13" ht="29.25" customHeight="1">
      <c r="B83" s="393"/>
      <c r="C83" s="386"/>
      <c r="D83" s="403"/>
      <c r="E83" s="80" t="s">
        <v>145</v>
      </c>
      <c r="F83" s="222" t="s">
        <v>162</v>
      </c>
      <c r="G83" s="222" t="s">
        <v>338</v>
      </c>
      <c r="H83" s="81">
        <v>76</v>
      </c>
      <c r="I83" s="82">
        <v>260708640</v>
      </c>
      <c r="J83" s="83">
        <v>203006150</v>
      </c>
      <c r="K83" s="72">
        <f t="shared" si="16"/>
        <v>463714790</v>
      </c>
      <c r="L83" s="176">
        <f t="shared" si="15"/>
        <v>6101510.3947368423</v>
      </c>
      <c r="M83" s="183">
        <f t="shared" si="19"/>
        <v>4.4782275646691417E-3</v>
      </c>
    </row>
    <row r="84" spans="2:13" ht="42" customHeight="1" thickBot="1">
      <c r="B84" s="394"/>
      <c r="C84" s="388"/>
      <c r="D84" s="410"/>
      <c r="E84" s="84" t="s">
        <v>158</v>
      </c>
      <c r="F84" s="223" t="s">
        <v>166</v>
      </c>
      <c r="G84" s="223" t="s">
        <v>858</v>
      </c>
      <c r="H84" s="85">
        <v>5</v>
      </c>
      <c r="I84" s="86">
        <v>21357820</v>
      </c>
      <c r="J84" s="87">
        <v>8752100</v>
      </c>
      <c r="K84" s="73">
        <f t="shared" si="16"/>
        <v>30109920</v>
      </c>
      <c r="L84" s="177">
        <f t="shared" si="15"/>
        <v>6021984</v>
      </c>
      <c r="M84" s="184">
        <f t="shared" si="19"/>
        <v>2.9462023451770668E-4</v>
      </c>
    </row>
    <row r="85" spans="2:13" ht="29.25" customHeight="1">
      <c r="B85" s="392">
        <v>17</v>
      </c>
      <c r="C85" s="405" t="s">
        <v>121</v>
      </c>
      <c r="D85" s="398">
        <f>Q21</f>
        <v>23970</v>
      </c>
      <c r="E85" s="88" t="s">
        <v>145</v>
      </c>
      <c r="F85" s="221" t="s">
        <v>162</v>
      </c>
      <c r="G85" s="221" t="s">
        <v>292</v>
      </c>
      <c r="H85" s="137">
        <v>113</v>
      </c>
      <c r="I85" s="138">
        <v>438150420</v>
      </c>
      <c r="J85" s="139">
        <v>282342640</v>
      </c>
      <c r="K85" s="71">
        <f t="shared" si="16"/>
        <v>720493060</v>
      </c>
      <c r="L85" s="175">
        <f t="shared" si="15"/>
        <v>6376044.7787610618</v>
      </c>
      <c r="M85" s="182">
        <f>IFERROR(H85/$Q$21,"-")</f>
        <v>4.7142261159783061E-3</v>
      </c>
    </row>
    <row r="86" spans="2:13" ht="29.25" customHeight="1">
      <c r="B86" s="393"/>
      <c r="C86" s="386"/>
      <c r="D86" s="403"/>
      <c r="E86" s="80" t="s">
        <v>158</v>
      </c>
      <c r="F86" s="222" t="s">
        <v>166</v>
      </c>
      <c r="G86" s="222" t="s">
        <v>861</v>
      </c>
      <c r="H86" s="81">
        <v>18</v>
      </c>
      <c r="I86" s="82">
        <v>76122790</v>
      </c>
      <c r="J86" s="83">
        <v>37970240</v>
      </c>
      <c r="K86" s="72">
        <f t="shared" si="16"/>
        <v>114093030</v>
      </c>
      <c r="L86" s="176">
        <f t="shared" si="15"/>
        <v>6338501.666666667</v>
      </c>
      <c r="M86" s="183">
        <f t="shared" ref="M86:M89" si="20">IFERROR(H86/$Q$21,"-")</f>
        <v>7.5093867334167705E-4</v>
      </c>
    </row>
    <row r="87" spans="2:13" ht="29.25" customHeight="1">
      <c r="B87" s="393"/>
      <c r="C87" s="386"/>
      <c r="D87" s="403"/>
      <c r="E87" s="80" t="s">
        <v>147</v>
      </c>
      <c r="F87" s="222" t="s">
        <v>163</v>
      </c>
      <c r="G87" s="222" t="s">
        <v>862</v>
      </c>
      <c r="H87" s="81">
        <v>4</v>
      </c>
      <c r="I87" s="82">
        <v>22645990</v>
      </c>
      <c r="J87" s="83">
        <v>140850</v>
      </c>
      <c r="K87" s="72">
        <f t="shared" si="16"/>
        <v>22786840</v>
      </c>
      <c r="L87" s="176">
        <f t="shared" si="15"/>
        <v>5696710</v>
      </c>
      <c r="M87" s="183">
        <f t="shared" si="20"/>
        <v>1.6687526074259492E-4</v>
      </c>
    </row>
    <row r="88" spans="2:13" ht="29.25" customHeight="1">
      <c r="B88" s="393"/>
      <c r="C88" s="386"/>
      <c r="D88" s="403"/>
      <c r="E88" s="80" t="s">
        <v>188</v>
      </c>
      <c r="F88" s="222" t="s">
        <v>189</v>
      </c>
      <c r="G88" s="222" t="s">
        <v>863</v>
      </c>
      <c r="H88" s="81">
        <v>5</v>
      </c>
      <c r="I88" s="82">
        <v>23914510</v>
      </c>
      <c r="J88" s="83">
        <v>2102350</v>
      </c>
      <c r="K88" s="72">
        <f t="shared" si="16"/>
        <v>26016860</v>
      </c>
      <c r="L88" s="176">
        <f t="shared" si="15"/>
        <v>5203372</v>
      </c>
      <c r="M88" s="183">
        <f t="shared" si="20"/>
        <v>2.0859407592824363E-4</v>
      </c>
    </row>
    <row r="89" spans="2:13" ht="29.25" customHeight="1" thickBot="1">
      <c r="B89" s="394"/>
      <c r="C89" s="388"/>
      <c r="D89" s="410"/>
      <c r="E89" s="84" t="s">
        <v>191</v>
      </c>
      <c r="F89" s="223" t="s">
        <v>192</v>
      </c>
      <c r="G89" s="223" t="s">
        <v>864</v>
      </c>
      <c r="H89" s="85">
        <v>54</v>
      </c>
      <c r="I89" s="86">
        <v>264274450</v>
      </c>
      <c r="J89" s="87">
        <v>9756780</v>
      </c>
      <c r="K89" s="73">
        <f t="shared" si="16"/>
        <v>274031230</v>
      </c>
      <c r="L89" s="177">
        <f t="shared" si="15"/>
        <v>5074652.4074074076</v>
      </c>
      <c r="M89" s="183">
        <f t="shared" si="20"/>
        <v>2.2528160200250315E-3</v>
      </c>
    </row>
    <row r="90" spans="2:13" ht="29.25" customHeight="1">
      <c r="B90" s="392">
        <v>18</v>
      </c>
      <c r="C90" s="405" t="s">
        <v>63</v>
      </c>
      <c r="D90" s="398">
        <f>Q22</f>
        <v>21661</v>
      </c>
      <c r="E90" s="88" t="s">
        <v>319</v>
      </c>
      <c r="F90" s="221" t="s">
        <v>320</v>
      </c>
      <c r="G90" s="221" t="s">
        <v>866</v>
      </c>
      <c r="H90" s="137">
        <v>26</v>
      </c>
      <c r="I90" s="138">
        <v>38945950</v>
      </c>
      <c r="J90" s="139">
        <v>155179890</v>
      </c>
      <c r="K90" s="71">
        <f t="shared" si="16"/>
        <v>194125840</v>
      </c>
      <c r="L90" s="175">
        <f t="shared" si="15"/>
        <v>7466378.461538462</v>
      </c>
      <c r="M90" s="182">
        <f>IFERROR(H90/$Q$22,"-")</f>
        <v>1.2003139282581597E-3</v>
      </c>
    </row>
    <row r="91" spans="2:13" ht="29.25" customHeight="1">
      <c r="B91" s="393"/>
      <c r="C91" s="386"/>
      <c r="D91" s="403"/>
      <c r="E91" s="80" t="s">
        <v>159</v>
      </c>
      <c r="F91" s="222" t="s">
        <v>167</v>
      </c>
      <c r="G91" s="222" t="s">
        <v>333</v>
      </c>
      <c r="H91" s="81">
        <v>1</v>
      </c>
      <c r="I91" s="82">
        <v>6800880</v>
      </c>
      <c r="J91" s="83">
        <v>0</v>
      </c>
      <c r="K91" s="72">
        <f t="shared" si="16"/>
        <v>6800880</v>
      </c>
      <c r="L91" s="176">
        <f t="shared" si="15"/>
        <v>6800880</v>
      </c>
      <c r="M91" s="183">
        <f t="shared" ref="M91:M94" si="21">IFERROR(H91/$Q$22,"-")</f>
        <v>4.6165920317621532E-5</v>
      </c>
    </row>
    <row r="92" spans="2:13" ht="29.25" customHeight="1">
      <c r="B92" s="393"/>
      <c r="C92" s="386"/>
      <c r="D92" s="403"/>
      <c r="E92" s="80" t="s">
        <v>145</v>
      </c>
      <c r="F92" s="222" t="s">
        <v>162</v>
      </c>
      <c r="G92" s="222" t="s">
        <v>338</v>
      </c>
      <c r="H92" s="81">
        <v>109</v>
      </c>
      <c r="I92" s="82">
        <v>369354900</v>
      </c>
      <c r="J92" s="83">
        <v>287095230</v>
      </c>
      <c r="K92" s="72">
        <f t="shared" si="16"/>
        <v>656450130</v>
      </c>
      <c r="L92" s="176">
        <f t="shared" si="15"/>
        <v>6022478.2568807341</v>
      </c>
      <c r="M92" s="183">
        <f t="shared" si="21"/>
        <v>5.0320853146207474E-3</v>
      </c>
    </row>
    <row r="93" spans="2:13" ht="42" customHeight="1">
      <c r="B93" s="393"/>
      <c r="C93" s="386"/>
      <c r="D93" s="403"/>
      <c r="E93" s="80" t="s">
        <v>156</v>
      </c>
      <c r="F93" s="222" t="s">
        <v>164</v>
      </c>
      <c r="G93" s="222" t="s">
        <v>867</v>
      </c>
      <c r="H93" s="81">
        <v>11</v>
      </c>
      <c r="I93" s="82">
        <v>35401680</v>
      </c>
      <c r="J93" s="83">
        <v>29897740</v>
      </c>
      <c r="K93" s="72">
        <f t="shared" si="16"/>
        <v>65299420</v>
      </c>
      <c r="L93" s="176">
        <f t="shared" si="15"/>
        <v>5936310.9090909092</v>
      </c>
      <c r="M93" s="183">
        <f t="shared" si="21"/>
        <v>5.0782512349383684E-4</v>
      </c>
    </row>
    <row r="94" spans="2:13" ht="42" customHeight="1" thickBot="1">
      <c r="B94" s="394"/>
      <c r="C94" s="388"/>
      <c r="D94" s="410"/>
      <c r="E94" s="84" t="s">
        <v>146</v>
      </c>
      <c r="F94" s="223" t="s">
        <v>155</v>
      </c>
      <c r="G94" s="223" t="s">
        <v>868</v>
      </c>
      <c r="H94" s="85">
        <v>4</v>
      </c>
      <c r="I94" s="86">
        <v>21138870</v>
      </c>
      <c r="J94" s="87">
        <v>522990</v>
      </c>
      <c r="K94" s="73">
        <f t="shared" si="16"/>
        <v>21661860</v>
      </c>
      <c r="L94" s="177">
        <f t="shared" si="15"/>
        <v>5415465</v>
      </c>
      <c r="M94" s="184">
        <f t="shared" si="21"/>
        <v>1.8466368127048613E-4</v>
      </c>
    </row>
    <row r="95" spans="2:13" ht="29.25" customHeight="1">
      <c r="B95" s="392">
        <v>19</v>
      </c>
      <c r="C95" s="405" t="s">
        <v>122</v>
      </c>
      <c r="D95" s="398">
        <f>Q23</f>
        <v>15098</v>
      </c>
      <c r="E95" s="88" t="s">
        <v>147</v>
      </c>
      <c r="F95" s="221" t="s">
        <v>163</v>
      </c>
      <c r="G95" s="221" t="s">
        <v>281</v>
      </c>
      <c r="H95" s="137">
        <v>1</v>
      </c>
      <c r="I95" s="138">
        <v>7395510</v>
      </c>
      <c r="J95" s="139">
        <v>0</v>
      </c>
      <c r="K95" s="71">
        <f t="shared" si="16"/>
        <v>7395510</v>
      </c>
      <c r="L95" s="175">
        <f t="shared" si="15"/>
        <v>7395510</v>
      </c>
      <c r="M95" s="182">
        <f>IFERROR(H95/$Q$23,"-")</f>
        <v>6.6233938269969533E-5</v>
      </c>
    </row>
    <row r="96" spans="2:13" ht="29.25" customHeight="1">
      <c r="B96" s="393"/>
      <c r="C96" s="386"/>
      <c r="D96" s="403"/>
      <c r="E96" s="80" t="s">
        <v>160</v>
      </c>
      <c r="F96" s="222" t="s">
        <v>168</v>
      </c>
      <c r="G96" s="222" t="s">
        <v>870</v>
      </c>
      <c r="H96" s="81">
        <v>7</v>
      </c>
      <c r="I96" s="82">
        <v>48878540</v>
      </c>
      <c r="J96" s="83">
        <v>804020</v>
      </c>
      <c r="K96" s="72">
        <f t="shared" si="16"/>
        <v>49682560</v>
      </c>
      <c r="L96" s="176">
        <f t="shared" si="15"/>
        <v>7097508.5714285718</v>
      </c>
      <c r="M96" s="183">
        <f t="shared" ref="M96:M99" si="22">IFERROR(H96/$Q$23,"-")</f>
        <v>4.6363756788978672E-4</v>
      </c>
    </row>
    <row r="97" spans="2:13" ht="42" customHeight="1">
      <c r="B97" s="393"/>
      <c r="C97" s="386"/>
      <c r="D97" s="403"/>
      <c r="E97" s="80" t="s">
        <v>156</v>
      </c>
      <c r="F97" s="222" t="s">
        <v>164</v>
      </c>
      <c r="G97" s="222" t="s">
        <v>871</v>
      </c>
      <c r="H97" s="81">
        <v>3</v>
      </c>
      <c r="I97" s="82">
        <v>7438430</v>
      </c>
      <c r="J97" s="83">
        <v>12144930</v>
      </c>
      <c r="K97" s="72">
        <f t="shared" si="16"/>
        <v>19583360</v>
      </c>
      <c r="L97" s="176">
        <f t="shared" si="15"/>
        <v>6527786.666666667</v>
      </c>
      <c r="M97" s="183">
        <f t="shared" si="22"/>
        <v>1.9870181480990858E-4</v>
      </c>
    </row>
    <row r="98" spans="2:13" ht="29.25" customHeight="1">
      <c r="B98" s="393"/>
      <c r="C98" s="386"/>
      <c r="D98" s="403"/>
      <c r="E98" s="80" t="s">
        <v>178</v>
      </c>
      <c r="F98" s="222" t="s">
        <v>283</v>
      </c>
      <c r="G98" s="222" t="s">
        <v>179</v>
      </c>
      <c r="H98" s="81">
        <v>1</v>
      </c>
      <c r="I98" s="82">
        <v>5933360</v>
      </c>
      <c r="J98" s="83">
        <v>379230</v>
      </c>
      <c r="K98" s="72">
        <f t="shared" si="16"/>
        <v>6312590</v>
      </c>
      <c r="L98" s="176">
        <f t="shared" si="15"/>
        <v>6312590</v>
      </c>
      <c r="M98" s="183">
        <f t="shared" si="22"/>
        <v>6.6233938269969533E-5</v>
      </c>
    </row>
    <row r="99" spans="2:13" ht="29.25" customHeight="1" thickBot="1">
      <c r="B99" s="394"/>
      <c r="C99" s="388"/>
      <c r="D99" s="410"/>
      <c r="E99" s="84" t="s">
        <v>872</v>
      </c>
      <c r="F99" s="223" t="s">
        <v>873</v>
      </c>
      <c r="G99" s="223" t="s">
        <v>874</v>
      </c>
      <c r="H99" s="85">
        <v>5</v>
      </c>
      <c r="I99" s="86">
        <v>29168900</v>
      </c>
      <c r="J99" s="87">
        <v>923920</v>
      </c>
      <c r="K99" s="73">
        <f t="shared" si="16"/>
        <v>30092820</v>
      </c>
      <c r="L99" s="177">
        <f t="shared" si="15"/>
        <v>6018564</v>
      </c>
      <c r="M99" s="183">
        <f t="shared" si="22"/>
        <v>3.3116969134984768E-4</v>
      </c>
    </row>
    <row r="100" spans="2:13" ht="42" customHeight="1">
      <c r="B100" s="392">
        <v>20</v>
      </c>
      <c r="C100" s="405" t="s">
        <v>123</v>
      </c>
      <c r="D100" s="398">
        <f>Q24</f>
        <v>22649</v>
      </c>
      <c r="E100" s="88" t="s">
        <v>156</v>
      </c>
      <c r="F100" s="221" t="s">
        <v>164</v>
      </c>
      <c r="G100" s="221" t="s">
        <v>876</v>
      </c>
      <c r="H100" s="137">
        <v>8</v>
      </c>
      <c r="I100" s="138">
        <v>42096430</v>
      </c>
      <c r="J100" s="139">
        <v>19135090</v>
      </c>
      <c r="K100" s="71">
        <f t="shared" si="16"/>
        <v>61231520</v>
      </c>
      <c r="L100" s="175">
        <f t="shared" si="15"/>
        <v>7653940</v>
      </c>
      <c r="M100" s="182">
        <f>IFERROR(H100/$Q$24,"-")</f>
        <v>3.5321647754867763E-4</v>
      </c>
    </row>
    <row r="101" spans="2:13" ht="29.25" customHeight="1">
      <c r="B101" s="393"/>
      <c r="C101" s="386"/>
      <c r="D101" s="403"/>
      <c r="E101" s="80" t="s">
        <v>147</v>
      </c>
      <c r="F101" s="222" t="s">
        <v>163</v>
      </c>
      <c r="G101" s="222" t="s">
        <v>877</v>
      </c>
      <c r="H101" s="81">
        <v>1</v>
      </c>
      <c r="I101" s="82">
        <v>5899140</v>
      </c>
      <c r="J101" s="83">
        <v>98270</v>
      </c>
      <c r="K101" s="72">
        <f t="shared" si="16"/>
        <v>5997410</v>
      </c>
      <c r="L101" s="176">
        <f t="shared" si="15"/>
        <v>5997410</v>
      </c>
      <c r="M101" s="183">
        <f t="shared" ref="M101:M104" si="23">IFERROR(H101/$Q$24,"-")</f>
        <v>4.4152059693584704E-5</v>
      </c>
    </row>
    <row r="102" spans="2:13" ht="29.25" customHeight="1">
      <c r="B102" s="393"/>
      <c r="C102" s="386"/>
      <c r="D102" s="403"/>
      <c r="E102" s="80" t="s">
        <v>145</v>
      </c>
      <c r="F102" s="222" t="s">
        <v>162</v>
      </c>
      <c r="G102" s="222" t="s">
        <v>347</v>
      </c>
      <c r="H102" s="81">
        <v>118</v>
      </c>
      <c r="I102" s="82">
        <v>327526470</v>
      </c>
      <c r="J102" s="83">
        <v>355085170</v>
      </c>
      <c r="K102" s="72">
        <f t="shared" si="16"/>
        <v>682611640</v>
      </c>
      <c r="L102" s="176">
        <f t="shared" si="15"/>
        <v>5784844.4067796608</v>
      </c>
      <c r="M102" s="183">
        <f t="shared" si="23"/>
        <v>5.2099430438429951E-3</v>
      </c>
    </row>
    <row r="103" spans="2:13" ht="29.1" customHeight="1">
      <c r="B103" s="393"/>
      <c r="C103" s="386"/>
      <c r="D103" s="403"/>
      <c r="E103" s="80" t="s">
        <v>146</v>
      </c>
      <c r="F103" s="222" t="s">
        <v>155</v>
      </c>
      <c r="G103" s="222" t="s">
        <v>420</v>
      </c>
      <c r="H103" s="81">
        <v>9</v>
      </c>
      <c r="I103" s="82">
        <v>46420440</v>
      </c>
      <c r="J103" s="83">
        <v>2536510</v>
      </c>
      <c r="K103" s="72">
        <f t="shared" si="16"/>
        <v>48956950</v>
      </c>
      <c r="L103" s="176">
        <f t="shared" si="15"/>
        <v>5439661.111111111</v>
      </c>
      <c r="M103" s="183">
        <f t="shared" si="23"/>
        <v>3.9736853724226234E-4</v>
      </c>
    </row>
    <row r="104" spans="2:13" ht="29.25" customHeight="1" thickBot="1">
      <c r="B104" s="394"/>
      <c r="C104" s="388"/>
      <c r="D104" s="410"/>
      <c r="E104" s="84" t="s">
        <v>160</v>
      </c>
      <c r="F104" s="223" t="s">
        <v>168</v>
      </c>
      <c r="G104" s="223" t="s">
        <v>878</v>
      </c>
      <c r="H104" s="85">
        <v>2</v>
      </c>
      <c r="I104" s="86">
        <v>9830460</v>
      </c>
      <c r="J104" s="87">
        <v>683590</v>
      </c>
      <c r="K104" s="73">
        <f t="shared" si="16"/>
        <v>10514050</v>
      </c>
      <c r="L104" s="177">
        <f t="shared" si="15"/>
        <v>5257025</v>
      </c>
      <c r="M104" s="184">
        <f t="shared" si="23"/>
        <v>8.8304119387169408E-5</v>
      </c>
    </row>
    <row r="105" spans="2:13" ht="29.25" customHeight="1">
      <c r="B105" s="392">
        <v>21</v>
      </c>
      <c r="C105" s="405" t="s">
        <v>124</v>
      </c>
      <c r="D105" s="398">
        <f>Q25</f>
        <v>15046</v>
      </c>
      <c r="E105" s="88" t="s">
        <v>146</v>
      </c>
      <c r="F105" s="221" t="s">
        <v>155</v>
      </c>
      <c r="G105" s="221" t="s">
        <v>881</v>
      </c>
      <c r="H105" s="137">
        <v>3</v>
      </c>
      <c r="I105" s="138">
        <v>23459910</v>
      </c>
      <c r="J105" s="139">
        <v>343430</v>
      </c>
      <c r="K105" s="71">
        <f t="shared" si="16"/>
        <v>23803340</v>
      </c>
      <c r="L105" s="175">
        <f t="shared" si="15"/>
        <v>7934446.666666667</v>
      </c>
      <c r="M105" s="182">
        <f>IFERROR(H105/$Q$25,"-")</f>
        <v>1.9938854180513092E-4</v>
      </c>
    </row>
    <row r="106" spans="2:13" ht="42" customHeight="1">
      <c r="B106" s="393"/>
      <c r="C106" s="386"/>
      <c r="D106" s="403"/>
      <c r="E106" s="80" t="s">
        <v>156</v>
      </c>
      <c r="F106" s="222" t="s">
        <v>164</v>
      </c>
      <c r="G106" s="222" t="s">
        <v>882</v>
      </c>
      <c r="H106" s="81">
        <v>8</v>
      </c>
      <c r="I106" s="82">
        <v>39315620</v>
      </c>
      <c r="J106" s="83">
        <v>15270270</v>
      </c>
      <c r="K106" s="72">
        <f t="shared" si="16"/>
        <v>54585890</v>
      </c>
      <c r="L106" s="176">
        <f t="shared" si="15"/>
        <v>6823236.25</v>
      </c>
      <c r="M106" s="183">
        <f t="shared" ref="M106:M109" si="24">IFERROR(H106/$Q$25,"-")</f>
        <v>5.3170277814701579E-4</v>
      </c>
    </row>
    <row r="107" spans="2:13" ht="29.25" customHeight="1">
      <c r="B107" s="393"/>
      <c r="C107" s="386"/>
      <c r="D107" s="403"/>
      <c r="E107" s="80" t="s">
        <v>145</v>
      </c>
      <c r="F107" s="222" t="s">
        <v>162</v>
      </c>
      <c r="G107" s="222" t="s">
        <v>883</v>
      </c>
      <c r="H107" s="81">
        <v>81</v>
      </c>
      <c r="I107" s="82">
        <v>247420620</v>
      </c>
      <c r="J107" s="83">
        <v>254679550</v>
      </c>
      <c r="K107" s="72">
        <f t="shared" si="16"/>
        <v>502100170</v>
      </c>
      <c r="L107" s="176">
        <f t="shared" si="15"/>
        <v>6198767.5308641978</v>
      </c>
      <c r="M107" s="183">
        <f t="shared" si="24"/>
        <v>5.3834906287385355E-3</v>
      </c>
    </row>
    <row r="108" spans="2:13" ht="29.25" customHeight="1">
      <c r="B108" s="393"/>
      <c r="C108" s="386"/>
      <c r="D108" s="403"/>
      <c r="E108" s="80" t="s">
        <v>194</v>
      </c>
      <c r="F108" s="222" t="s">
        <v>195</v>
      </c>
      <c r="G108" s="222" t="s">
        <v>884</v>
      </c>
      <c r="H108" s="81">
        <v>3</v>
      </c>
      <c r="I108" s="82">
        <v>4404980</v>
      </c>
      <c r="J108" s="83">
        <v>13570390</v>
      </c>
      <c r="K108" s="72">
        <f t="shared" si="16"/>
        <v>17975370</v>
      </c>
      <c r="L108" s="176">
        <f t="shared" si="15"/>
        <v>5991790</v>
      </c>
      <c r="M108" s="183">
        <f t="shared" si="24"/>
        <v>1.9938854180513092E-4</v>
      </c>
    </row>
    <row r="109" spans="2:13" ht="29.1" customHeight="1" thickBot="1">
      <c r="B109" s="394"/>
      <c r="C109" s="388"/>
      <c r="D109" s="410"/>
      <c r="E109" s="84" t="s">
        <v>334</v>
      </c>
      <c r="F109" s="223" t="s">
        <v>335</v>
      </c>
      <c r="G109" s="223" t="s">
        <v>375</v>
      </c>
      <c r="H109" s="85">
        <v>1</v>
      </c>
      <c r="I109" s="86">
        <v>5989850</v>
      </c>
      <c r="J109" s="87">
        <v>0</v>
      </c>
      <c r="K109" s="73">
        <f t="shared" si="16"/>
        <v>5989850</v>
      </c>
      <c r="L109" s="177">
        <f t="shared" si="15"/>
        <v>5989850</v>
      </c>
      <c r="M109" s="184">
        <f t="shared" si="24"/>
        <v>6.6462847268376974E-5</v>
      </c>
    </row>
    <row r="110" spans="2:13" ht="29.25" customHeight="1">
      <c r="B110" s="392">
        <v>22</v>
      </c>
      <c r="C110" s="405" t="s">
        <v>64</v>
      </c>
      <c r="D110" s="398">
        <f>Q26</f>
        <v>19329</v>
      </c>
      <c r="E110" s="88" t="s">
        <v>156</v>
      </c>
      <c r="F110" s="221" t="s">
        <v>164</v>
      </c>
      <c r="G110" s="221" t="s">
        <v>464</v>
      </c>
      <c r="H110" s="137">
        <v>6</v>
      </c>
      <c r="I110" s="138">
        <v>70827640</v>
      </c>
      <c r="J110" s="139">
        <v>8125360</v>
      </c>
      <c r="K110" s="71">
        <f t="shared" si="16"/>
        <v>78953000</v>
      </c>
      <c r="L110" s="175">
        <f t="shared" si="15"/>
        <v>13158833.333333334</v>
      </c>
      <c r="M110" s="182">
        <f>IFERROR(H110/$Q$26,"-")</f>
        <v>3.104144032283098E-4</v>
      </c>
    </row>
    <row r="111" spans="2:13" ht="29.25" customHeight="1">
      <c r="B111" s="393"/>
      <c r="C111" s="386"/>
      <c r="D111" s="403"/>
      <c r="E111" s="80" t="s">
        <v>145</v>
      </c>
      <c r="F111" s="222" t="s">
        <v>162</v>
      </c>
      <c r="G111" s="222" t="s">
        <v>292</v>
      </c>
      <c r="H111" s="81">
        <v>112</v>
      </c>
      <c r="I111" s="82">
        <v>381611870</v>
      </c>
      <c r="J111" s="83">
        <v>325871390</v>
      </c>
      <c r="K111" s="72">
        <f t="shared" si="16"/>
        <v>707483260</v>
      </c>
      <c r="L111" s="176">
        <f t="shared" si="15"/>
        <v>6316814.8214285718</v>
      </c>
      <c r="M111" s="183">
        <f t="shared" ref="M111:M114" si="25">IFERROR(H111/$Q$26,"-")</f>
        <v>5.7944021935951162E-3</v>
      </c>
    </row>
    <row r="112" spans="2:13" ht="29.25" customHeight="1">
      <c r="B112" s="393"/>
      <c r="C112" s="386"/>
      <c r="D112" s="403"/>
      <c r="E112" s="80" t="s">
        <v>147</v>
      </c>
      <c r="F112" s="222" t="s">
        <v>163</v>
      </c>
      <c r="G112" s="222" t="s">
        <v>886</v>
      </c>
      <c r="H112" s="81">
        <v>4</v>
      </c>
      <c r="I112" s="82">
        <v>24227360</v>
      </c>
      <c r="J112" s="83">
        <v>326200</v>
      </c>
      <c r="K112" s="72">
        <f t="shared" si="16"/>
        <v>24553560</v>
      </c>
      <c r="L112" s="176">
        <f t="shared" si="15"/>
        <v>6138390</v>
      </c>
      <c r="M112" s="183">
        <f t="shared" si="25"/>
        <v>2.0694293548553986E-4</v>
      </c>
    </row>
    <row r="113" spans="2:13" ht="42" customHeight="1">
      <c r="B113" s="393"/>
      <c r="C113" s="386"/>
      <c r="D113" s="403"/>
      <c r="E113" s="80" t="s">
        <v>146</v>
      </c>
      <c r="F113" s="222" t="s">
        <v>155</v>
      </c>
      <c r="G113" s="222" t="s">
        <v>887</v>
      </c>
      <c r="H113" s="81">
        <v>6</v>
      </c>
      <c r="I113" s="82">
        <v>33466110</v>
      </c>
      <c r="J113" s="83">
        <v>1319810</v>
      </c>
      <c r="K113" s="72">
        <f t="shared" si="16"/>
        <v>34785920</v>
      </c>
      <c r="L113" s="176">
        <f t="shared" si="15"/>
        <v>5797653.333333333</v>
      </c>
      <c r="M113" s="183">
        <f t="shared" si="25"/>
        <v>3.104144032283098E-4</v>
      </c>
    </row>
    <row r="114" spans="2:13" ht="29.25" customHeight="1" thickBot="1">
      <c r="B114" s="394"/>
      <c r="C114" s="388"/>
      <c r="D114" s="410"/>
      <c r="E114" s="84" t="s">
        <v>328</v>
      </c>
      <c r="F114" s="223" t="s">
        <v>329</v>
      </c>
      <c r="G114" s="223" t="s">
        <v>888</v>
      </c>
      <c r="H114" s="85">
        <v>10</v>
      </c>
      <c r="I114" s="86">
        <v>27995020</v>
      </c>
      <c r="J114" s="87">
        <v>26316090</v>
      </c>
      <c r="K114" s="73">
        <f t="shared" si="16"/>
        <v>54311110</v>
      </c>
      <c r="L114" s="177">
        <f t="shared" si="15"/>
        <v>5431111</v>
      </c>
      <c r="M114" s="183">
        <f t="shared" si="25"/>
        <v>5.1735733871384969E-4</v>
      </c>
    </row>
    <row r="115" spans="2:13" ht="29.25" customHeight="1">
      <c r="B115" s="392">
        <v>23</v>
      </c>
      <c r="C115" s="405" t="s">
        <v>125</v>
      </c>
      <c r="D115" s="398">
        <f>Q27</f>
        <v>31367</v>
      </c>
      <c r="E115" s="88" t="s">
        <v>417</v>
      </c>
      <c r="F115" s="221" t="s">
        <v>418</v>
      </c>
      <c r="G115" s="221" t="s">
        <v>890</v>
      </c>
      <c r="H115" s="137">
        <v>1</v>
      </c>
      <c r="I115" s="138">
        <v>11108160</v>
      </c>
      <c r="J115" s="139">
        <v>0</v>
      </c>
      <c r="K115" s="71">
        <f t="shared" si="16"/>
        <v>11108160</v>
      </c>
      <c r="L115" s="175">
        <f t="shared" si="15"/>
        <v>11108160</v>
      </c>
      <c r="M115" s="182">
        <f>IFERROR(H115/$Q$27,"-")</f>
        <v>3.1880638888003313E-5</v>
      </c>
    </row>
    <row r="116" spans="2:13" ht="29.25" customHeight="1">
      <c r="B116" s="393"/>
      <c r="C116" s="386"/>
      <c r="D116" s="403"/>
      <c r="E116" s="80" t="s">
        <v>415</v>
      </c>
      <c r="F116" s="222" t="s">
        <v>416</v>
      </c>
      <c r="G116" s="222" t="s">
        <v>891</v>
      </c>
      <c r="H116" s="81">
        <v>2</v>
      </c>
      <c r="I116" s="82">
        <v>18871960</v>
      </c>
      <c r="J116" s="83">
        <v>10100</v>
      </c>
      <c r="K116" s="72">
        <f t="shared" si="16"/>
        <v>18882060</v>
      </c>
      <c r="L116" s="176">
        <f t="shared" si="15"/>
        <v>9441030</v>
      </c>
      <c r="M116" s="183">
        <f t="shared" ref="M116:M119" si="26">IFERROR(H116/$Q$27,"-")</f>
        <v>6.3761277776006625E-5</v>
      </c>
    </row>
    <row r="117" spans="2:13" ht="29.25" customHeight="1">
      <c r="B117" s="393"/>
      <c r="C117" s="386"/>
      <c r="D117" s="403"/>
      <c r="E117" s="80" t="s">
        <v>397</v>
      </c>
      <c r="F117" s="222" t="s">
        <v>398</v>
      </c>
      <c r="G117" s="222" t="s">
        <v>892</v>
      </c>
      <c r="H117" s="81">
        <v>1</v>
      </c>
      <c r="I117" s="82">
        <v>7597070</v>
      </c>
      <c r="J117" s="83">
        <v>0</v>
      </c>
      <c r="K117" s="72">
        <f t="shared" si="16"/>
        <v>7597070</v>
      </c>
      <c r="L117" s="176">
        <f t="shared" si="15"/>
        <v>7597070</v>
      </c>
      <c r="M117" s="183">
        <f t="shared" si="26"/>
        <v>3.1880638888003313E-5</v>
      </c>
    </row>
    <row r="118" spans="2:13" ht="29.25" customHeight="1">
      <c r="B118" s="393"/>
      <c r="C118" s="386"/>
      <c r="D118" s="403"/>
      <c r="E118" s="80" t="s">
        <v>319</v>
      </c>
      <c r="F118" s="222" t="s">
        <v>320</v>
      </c>
      <c r="G118" s="222" t="s">
        <v>893</v>
      </c>
      <c r="H118" s="81">
        <v>36</v>
      </c>
      <c r="I118" s="82">
        <v>73957360</v>
      </c>
      <c r="J118" s="83">
        <v>155206690</v>
      </c>
      <c r="K118" s="72">
        <f t="shared" si="16"/>
        <v>229164050</v>
      </c>
      <c r="L118" s="176">
        <f t="shared" si="15"/>
        <v>6365668.055555556</v>
      </c>
      <c r="M118" s="183">
        <f t="shared" si="26"/>
        <v>1.1477029999681194E-3</v>
      </c>
    </row>
    <row r="119" spans="2:13" ht="29.25" customHeight="1" thickBot="1">
      <c r="B119" s="394"/>
      <c r="C119" s="388"/>
      <c r="D119" s="410"/>
      <c r="E119" s="84" t="s">
        <v>156</v>
      </c>
      <c r="F119" s="223" t="s">
        <v>164</v>
      </c>
      <c r="G119" s="223" t="s">
        <v>427</v>
      </c>
      <c r="H119" s="85">
        <v>20</v>
      </c>
      <c r="I119" s="86">
        <v>81127440</v>
      </c>
      <c r="J119" s="87">
        <v>43977560</v>
      </c>
      <c r="K119" s="73">
        <f t="shared" si="16"/>
        <v>125105000</v>
      </c>
      <c r="L119" s="177">
        <f t="shared" si="15"/>
        <v>6255250</v>
      </c>
      <c r="M119" s="183">
        <f t="shared" si="26"/>
        <v>6.3761277776006628E-4</v>
      </c>
    </row>
    <row r="120" spans="2:13" ht="29.1" customHeight="1">
      <c r="B120" s="392">
        <v>24</v>
      </c>
      <c r="C120" s="405" t="s">
        <v>126</v>
      </c>
      <c r="D120" s="398">
        <f>Q28</f>
        <v>13718</v>
      </c>
      <c r="E120" s="88" t="s">
        <v>805</v>
      </c>
      <c r="F120" s="221" t="s">
        <v>806</v>
      </c>
      <c r="G120" s="221" t="s">
        <v>807</v>
      </c>
      <c r="H120" s="137">
        <v>1</v>
      </c>
      <c r="I120" s="138">
        <v>9082640</v>
      </c>
      <c r="J120" s="139">
        <v>0</v>
      </c>
      <c r="K120" s="71">
        <f t="shared" si="16"/>
        <v>9082640</v>
      </c>
      <c r="L120" s="175">
        <f t="shared" si="15"/>
        <v>9082640</v>
      </c>
      <c r="M120" s="182">
        <f>IFERROR(H120/$Q$28,"-")</f>
        <v>7.2896923749817756E-5</v>
      </c>
    </row>
    <row r="121" spans="2:13" ht="29.25" customHeight="1">
      <c r="B121" s="393"/>
      <c r="C121" s="386"/>
      <c r="D121" s="403"/>
      <c r="E121" s="80" t="s">
        <v>146</v>
      </c>
      <c r="F121" s="222" t="s">
        <v>155</v>
      </c>
      <c r="G121" s="222" t="s">
        <v>575</v>
      </c>
      <c r="H121" s="81">
        <v>1</v>
      </c>
      <c r="I121" s="82">
        <v>7604810</v>
      </c>
      <c r="J121" s="83">
        <v>111270</v>
      </c>
      <c r="K121" s="72">
        <f t="shared" si="16"/>
        <v>7716080</v>
      </c>
      <c r="L121" s="176">
        <f t="shared" si="15"/>
        <v>7716080</v>
      </c>
      <c r="M121" s="183">
        <f t="shared" ref="M121:M124" si="27">IFERROR(H121/$Q$28,"-")</f>
        <v>7.2896923749817756E-5</v>
      </c>
    </row>
    <row r="122" spans="2:13" ht="29.25" customHeight="1">
      <c r="B122" s="393"/>
      <c r="C122" s="386"/>
      <c r="D122" s="403"/>
      <c r="E122" s="80" t="s">
        <v>156</v>
      </c>
      <c r="F122" s="222" t="s">
        <v>164</v>
      </c>
      <c r="G122" s="222" t="s">
        <v>382</v>
      </c>
      <c r="H122" s="81">
        <v>10</v>
      </c>
      <c r="I122" s="82">
        <v>47928850</v>
      </c>
      <c r="J122" s="83">
        <v>28913550</v>
      </c>
      <c r="K122" s="72">
        <f t="shared" si="16"/>
        <v>76842400</v>
      </c>
      <c r="L122" s="176">
        <f t="shared" si="15"/>
        <v>7684240</v>
      </c>
      <c r="M122" s="183">
        <f t="shared" si="27"/>
        <v>7.2896923749817758E-4</v>
      </c>
    </row>
    <row r="123" spans="2:13" ht="29.25" customHeight="1">
      <c r="B123" s="393"/>
      <c r="C123" s="386"/>
      <c r="D123" s="403"/>
      <c r="E123" s="80" t="s">
        <v>145</v>
      </c>
      <c r="F123" s="222" t="s">
        <v>162</v>
      </c>
      <c r="G123" s="222" t="s">
        <v>894</v>
      </c>
      <c r="H123" s="81">
        <v>73</v>
      </c>
      <c r="I123" s="82">
        <v>205572220</v>
      </c>
      <c r="J123" s="83">
        <v>232591260</v>
      </c>
      <c r="K123" s="72">
        <f t="shared" si="16"/>
        <v>438163480</v>
      </c>
      <c r="L123" s="176">
        <f t="shared" si="15"/>
        <v>6002239.4520547949</v>
      </c>
      <c r="M123" s="183">
        <f t="shared" si="27"/>
        <v>5.3214754337366967E-3</v>
      </c>
    </row>
    <row r="124" spans="2:13" ht="29.25" customHeight="1" thickBot="1">
      <c r="B124" s="394"/>
      <c r="C124" s="388"/>
      <c r="D124" s="410"/>
      <c r="E124" s="84" t="s">
        <v>176</v>
      </c>
      <c r="F124" s="223" t="s">
        <v>177</v>
      </c>
      <c r="G124" s="223" t="s">
        <v>346</v>
      </c>
      <c r="H124" s="85">
        <v>5</v>
      </c>
      <c r="I124" s="86">
        <v>28449010</v>
      </c>
      <c r="J124" s="87">
        <v>508910</v>
      </c>
      <c r="K124" s="73">
        <f t="shared" si="16"/>
        <v>28957920</v>
      </c>
      <c r="L124" s="177">
        <f t="shared" si="15"/>
        <v>5791584</v>
      </c>
      <c r="M124" s="184">
        <f t="shared" si="27"/>
        <v>3.6448461874908879E-4</v>
      </c>
    </row>
    <row r="125" spans="2:13" ht="29.25" customHeight="1">
      <c r="B125" s="392">
        <v>25</v>
      </c>
      <c r="C125" s="405" t="s">
        <v>127</v>
      </c>
      <c r="D125" s="398">
        <f>Q29</f>
        <v>9548</v>
      </c>
      <c r="E125" s="88" t="s">
        <v>145</v>
      </c>
      <c r="F125" s="221" t="s">
        <v>162</v>
      </c>
      <c r="G125" s="221" t="s">
        <v>338</v>
      </c>
      <c r="H125" s="137">
        <v>31</v>
      </c>
      <c r="I125" s="138">
        <v>106086400</v>
      </c>
      <c r="J125" s="139">
        <v>86074970</v>
      </c>
      <c r="K125" s="71">
        <f t="shared" si="16"/>
        <v>192161370</v>
      </c>
      <c r="L125" s="175">
        <f t="shared" si="15"/>
        <v>6198753.8709677421</v>
      </c>
      <c r="M125" s="182">
        <f>IFERROR(H125/$Q$29,"-")</f>
        <v>3.246753246753247E-3</v>
      </c>
    </row>
    <row r="126" spans="2:13" ht="29.25" customHeight="1">
      <c r="B126" s="393"/>
      <c r="C126" s="386"/>
      <c r="D126" s="403"/>
      <c r="E126" s="80" t="s">
        <v>897</v>
      </c>
      <c r="F126" s="222" t="s">
        <v>898</v>
      </c>
      <c r="G126" s="222" t="s">
        <v>899</v>
      </c>
      <c r="H126" s="81">
        <v>9</v>
      </c>
      <c r="I126" s="82">
        <v>35751780</v>
      </c>
      <c r="J126" s="83">
        <v>19978650</v>
      </c>
      <c r="K126" s="72">
        <f t="shared" si="16"/>
        <v>55730430</v>
      </c>
      <c r="L126" s="176">
        <f t="shared" si="15"/>
        <v>6192270</v>
      </c>
      <c r="M126" s="183">
        <f t="shared" ref="M126:M129" si="28">IFERROR(H126/$Q$29,"-")</f>
        <v>9.4260578131545873E-4</v>
      </c>
    </row>
    <row r="127" spans="2:13" ht="42" customHeight="1">
      <c r="B127" s="393"/>
      <c r="C127" s="386"/>
      <c r="D127" s="403"/>
      <c r="E127" s="80" t="s">
        <v>158</v>
      </c>
      <c r="F127" s="222" t="s">
        <v>166</v>
      </c>
      <c r="G127" s="222" t="s">
        <v>900</v>
      </c>
      <c r="H127" s="81">
        <v>7</v>
      </c>
      <c r="I127" s="82">
        <v>24060160</v>
      </c>
      <c r="J127" s="83">
        <v>16503750</v>
      </c>
      <c r="K127" s="72">
        <f t="shared" si="16"/>
        <v>40563910</v>
      </c>
      <c r="L127" s="176">
        <f t="shared" si="15"/>
        <v>5794844.2857142854</v>
      </c>
      <c r="M127" s="183">
        <f t="shared" si="28"/>
        <v>7.3313782991202346E-4</v>
      </c>
    </row>
    <row r="128" spans="2:13" ht="29.25" customHeight="1">
      <c r="B128" s="393"/>
      <c r="C128" s="386"/>
      <c r="D128" s="403"/>
      <c r="E128" s="80" t="s">
        <v>146</v>
      </c>
      <c r="F128" s="222" t="s">
        <v>155</v>
      </c>
      <c r="G128" s="222" t="s">
        <v>901</v>
      </c>
      <c r="H128" s="81">
        <v>6</v>
      </c>
      <c r="I128" s="82">
        <v>32439700</v>
      </c>
      <c r="J128" s="83">
        <v>998650</v>
      </c>
      <c r="K128" s="72">
        <f t="shared" si="16"/>
        <v>33438350</v>
      </c>
      <c r="L128" s="176">
        <f t="shared" si="15"/>
        <v>5573058.333333333</v>
      </c>
      <c r="M128" s="183">
        <f t="shared" si="28"/>
        <v>6.2840385421030582E-4</v>
      </c>
    </row>
    <row r="129" spans="2:13" ht="29.25" customHeight="1" thickBot="1">
      <c r="B129" s="394"/>
      <c r="C129" s="388"/>
      <c r="D129" s="410"/>
      <c r="E129" s="84" t="s">
        <v>191</v>
      </c>
      <c r="F129" s="223" t="s">
        <v>192</v>
      </c>
      <c r="G129" s="223" t="s">
        <v>902</v>
      </c>
      <c r="H129" s="85">
        <v>14</v>
      </c>
      <c r="I129" s="86">
        <v>72603360</v>
      </c>
      <c r="J129" s="87">
        <v>2851180</v>
      </c>
      <c r="K129" s="73">
        <f t="shared" si="16"/>
        <v>75454540</v>
      </c>
      <c r="L129" s="177">
        <f t="shared" si="15"/>
        <v>5389610</v>
      </c>
      <c r="M129" s="183">
        <f t="shared" si="28"/>
        <v>1.4662756598240469E-3</v>
      </c>
    </row>
    <row r="130" spans="2:13" ht="29.25" customHeight="1">
      <c r="B130" s="392">
        <v>26</v>
      </c>
      <c r="C130" s="405" t="s">
        <v>36</v>
      </c>
      <c r="D130" s="398">
        <f>Q30</f>
        <v>132591</v>
      </c>
      <c r="E130" s="88" t="s">
        <v>145</v>
      </c>
      <c r="F130" s="221" t="s">
        <v>162</v>
      </c>
      <c r="G130" s="221" t="s">
        <v>527</v>
      </c>
      <c r="H130" s="137">
        <v>692</v>
      </c>
      <c r="I130" s="138">
        <v>2105237650</v>
      </c>
      <c r="J130" s="139">
        <v>2077626560</v>
      </c>
      <c r="K130" s="71">
        <f t="shared" si="16"/>
        <v>4182864210</v>
      </c>
      <c r="L130" s="175">
        <f t="shared" si="15"/>
        <v>6044601.4595375722</v>
      </c>
      <c r="M130" s="182">
        <f>IFERROR(H130/$Q$30,"-")</f>
        <v>5.219057100406513E-3</v>
      </c>
    </row>
    <row r="131" spans="2:13" ht="29.25" customHeight="1">
      <c r="B131" s="393"/>
      <c r="C131" s="386"/>
      <c r="D131" s="403"/>
      <c r="E131" s="80" t="s">
        <v>156</v>
      </c>
      <c r="F131" s="222" t="s">
        <v>164</v>
      </c>
      <c r="G131" s="222" t="s">
        <v>532</v>
      </c>
      <c r="H131" s="81">
        <v>47</v>
      </c>
      <c r="I131" s="82">
        <v>135847210</v>
      </c>
      <c r="J131" s="83">
        <v>143191520</v>
      </c>
      <c r="K131" s="72">
        <f t="shared" si="16"/>
        <v>279038730</v>
      </c>
      <c r="L131" s="176">
        <f t="shared" si="15"/>
        <v>5936994.2553191492</v>
      </c>
      <c r="M131" s="183">
        <f t="shared" ref="M131:M134" si="29">IFERROR(H131/$Q$30,"-")</f>
        <v>3.5447353138599153E-4</v>
      </c>
    </row>
    <row r="132" spans="2:13" ht="29.25" customHeight="1">
      <c r="B132" s="393"/>
      <c r="C132" s="386"/>
      <c r="D132" s="403"/>
      <c r="E132" s="80" t="s">
        <v>415</v>
      </c>
      <c r="F132" s="222" t="s">
        <v>416</v>
      </c>
      <c r="G132" s="222" t="s">
        <v>775</v>
      </c>
      <c r="H132" s="81">
        <v>7</v>
      </c>
      <c r="I132" s="82">
        <v>34897540</v>
      </c>
      <c r="J132" s="83">
        <v>2653560</v>
      </c>
      <c r="K132" s="72">
        <f t="shared" si="16"/>
        <v>37551100</v>
      </c>
      <c r="L132" s="176">
        <f t="shared" si="15"/>
        <v>5364442.8571428573</v>
      </c>
      <c r="M132" s="183">
        <f t="shared" si="29"/>
        <v>5.2793930206424265E-5</v>
      </c>
    </row>
    <row r="133" spans="2:13" ht="29.25" customHeight="1">
      <c r="B133" s="393"/>
      <c r="C133" s="386"/>
      <c r="D133" s="403"/>
      <c r="E133" s="80" t="s">
        <v>160</v>
      </c>
      <c r="F133" s="222" t="s">
        <v>168</v>
      </c>
      <c r="G133" s="222" t="s">
        <v>776</v>
      </c>
      <c r="H133" s="81">
        <v>44</v>
      </c>
      <c r="I133" s="82">
        <v>227468670</v>
      </c>
      <c r="J133" s="83">
        <v>6173410</v>
      </c>
      <c r="K133" s="72">
        <f t="shared" si="16"/>
        <v>233642080</v>
      </c>
      <c r="L133" s="176">
        <f t="shared" ref="L133:L196" si="30">IFERROR(K133/H133,"-")</f>
        <v>5310047.2727272725</v>
      </c>
      <c r="M133" s="183">
        <f t="shared" si="29"/>
        <v>3.3184756129752395E-4</v>
      </c>
    </row>
    <row r="134" spans="2:13" ht="29.25" customHeight="1" thickBot="1">
      <c r="B134" s="394"/>
      <c r="C134" s="388"/>
      <c r="D134" s="410"/>
      <c r="E134" s="84" t="s">
        <v>146</v>
      </c>
      <c r="F134" s="223" t="s">
        <v>155</v>
      </c>
      <c r="G134" s="223" t="s">
        <v>533</v>
      </c>
      <c r="H134" s="85">
        <v>50</v>
      </c>
      <c r="I134" s="86">
        <v>247899180</v>
      </c>
      <c r="J134" s="87">
        <v>7442330</v>
      </c>
      <c r="K134" s="73">
        <f t="shared" ref="K134:K197" si="31">SUM(I134:J134)</f>
        <v>255341510</v>
      </c>
      <c r="L134" s="177">
        <f t="shared" si="30"/>
        <v>5106830.2</v>
      </c>
      <c r="M134" s="184">
        <f t="shared" si="29"/>
        <v>3.7709950147445906E-4</v>
      </c>
    </row>
    <row r="135" spans="2:13" ht="29.25" customHeight="1">
      <c r="B135" s="392">
        <v>27</v>
      </c>
      <c r="C135" s="405" t="s">
        <v>37</v>
      </c>
      <c r="D135" s="398">
        <f>Q31</f>
        <v>22608</v>
      </c>
      <c r="E135" s="88" t="s">
        <v>903</v>
      </c>
      <c r="F135" s="221" t="s">
        <v>904</v>
      </c>
      <c r="G135" s="221" t="s">
        <v>905</v>
      </c>
      <c r="H135" s="137">
        <v>1</v>
      </c>
      <c r="I135" s="138">
        <v>5910570</v>
      </c>
      <c r="J135" s="139">
        <v>979050</v>
      </c>
      <c r="K135" s="71">
        <f t="shared" si="31"/>
        <v>6889620</v>
      </c>
      <c r="L135" s="175">
        <f t="shared" si="30"/>
        <v>6889620</v>
      </c>
      <c r="M135" s="182">
        <f>IFERROR(H135/$Q$31,"-")</f>
        <v>4.4232130219391367E-5</v>
      </c>
    </row>
    <row r="136" spans="2:13" ht="29.25" customHeight="1">
      <c r="B136" s="393"/>
      <c r="C136" s="386"/>
      <c r="D136" s="403"/>
      <c r="E136" s="80" t="s">
        <v>157</v>
      </c>
      <c r="F136" s="222" t="s">
        <v>165</v>
      </c>
      <c r="G136" s="222" t="s">
        <v>190</v>
      </c>
      <c r="H136" s="81">
        <v>1</v>
      </c>
      <c r="I136" s="82">
        <v>6467420</v>
      </c>
      <c r="J136" s="83">
        <v>0</v>
      </c>
      <c r="K136" s="72">
        <f t="shared" si="31"/>
        <v>6467420</v>
      </c>
      <c r="L136" s="176">
        <f t="shared" si="30"/>
        <v>6467420</v>
      </c>
      <c r="M136" s="183">
        <f t="shared" ref="M136:M139" si="32">IFERROR(H136/$Q$31,"-")</f>
        <v>4.4232130219391367E-5</v>
      </c>
    </row>
    <row r="137" spans="2:13" ht="29.25" customHeight="1">
      <c r="B137" s="393"/>
      <c r="C137" s="386"/>
      <c r="D137" s="403"/>
      <c r="E137" s="80" t="s">
        <v>160</v>
      </c>
      <c r="F137" s="222" t="s">
        <v>168</v>
      </c>
      <c r="G137" s="222" t="s">
        <v>906</v>
      </c>
      <c r="H137" s="81">
        <v>7</v>
      </c>
      <c r="I137" s="82">
        <v>43642960</v>
      </c>
      <c r="J137" s="83">
        <v>1305100</v>
      </c>
      <c r="K137" s="72">
        <f t="shared" si="31"/>
        <v>44948060</v>
      </c>
      <c r="L137" s="176">
        <f t="shared" si="30"/>
        <v>6421151.4285714282</v>
      </c>
      <c r="M137" s="183">
        <f t="shared" si="32"/>
        <v>3.0962491153573956E-4</v>
      </c>
    </row>
    <row r="138" spans="2:13" ht="29.25" customHeight="1">
      <c r="B138" s="393"/>
      <c r="C138" s="386"/>
      <c r="D138" s="403"/>
      <c r="E138" s="80" t="s">
        <v>145</v>
      </c>
      <c r="F138" s="222" t="s">
        <v>162</v>
      </c>
      <c r="G138" s="222" t="s">
        <v>292</v>
      </c>
      <c r="H138" s="81">
        <v>99</v>
      </c>
      <c r="I138" s="82">
        <v>293156540</v>
      </c>
      <c r="J138" s="83">
        <v>286563640</v>
      </c>
      <c r="K138" s="72">
        <f t="shared" si="31"/>
        <v>579720180</v>
      </c>
      <c r="L138" s="176">
        <f t="shared" si="30"/>
        <v>5855759.3939393936</v>
      </c>
      <c r="M138" s="183">
        <f t="shared" si="32"/>
        <v>4.3789808917197451E-3</v>
      </c>
    </row>
    <row r="139" spans="2:13" ht="29.25" customHeight="1" thickBot="1">
      <c r="B139" s="394"/>
      <c r="C139" s="388"/>
      <c r="D139" s="410"/>
      <c r="E139" s="84" t="s">
        <v>182</v>
      </c>
      <c r="F139" s="223" t="s">
        <v>183</v>
      </c>
      <c r="G139" s="223" t="s">
        <v>296</v>
      </c>
      <c r="H139" s="85">
        <v>39</v>
      </c>
      <c r="I139" s="86">
        <v>174647190</v>
      </c>
      <c r="J139" s="87">
        <v>24662020</v>
      </c>
      <c r="K139" s="73">
        <f t="shared" si="31"/>
        <v>199309210</v>
      </c>
      <c r="L139" s="177">
        <f t="shared" si="30"/>
        <v>5110492.564102564</v>
      </c>
      <c r="M139" s="183">
        <f t="shared" si="32"/>
        <v>1.7250530785562633E-3</v>
      </c>
    </row>
    <row r="140" spans="2:13" ht="29.25" customHeight="1">
      <c r="B140" s="392">
        <v>28</v>
      </c>
      <c r="C140" s="405" t="s">
        <v>38</v>
      </c>
      <c r="D140" s="398">
        <f>Q32</f>
        <v>18603</v>
      </c>
      <c r="E140" s="88" t="s">
        <v>415</v>
      </c>
      <c r="F140" s="221" t="s">
        <v>416</v>
      </c>
      <c r="G140" s="221" t="s">
        <v>908</v>
      </c>
      <c r="H140" s="137">
        <v>1</v>
      </c>
      <c r="I140" s="138">
        <v>22467330</v>
      </c>
      <c r="J140" s="139">
        <v>239890</v>
      </c>
      <c r="K140" s="71">
        <f t="shared" si="31"/>
        <v>22707220</v>
      </c>
      <c r="L140" s="175">
        <f t="shared" si="30"/>
        <v>22707220</v>
      </c>
      <c r="M140" s="182">
        <f>IFERROR(H140/$Q$32,"-")</f>
        <v>5.3754770735902814E-5</v>
      </c>
    </row>
    <row r="141" spans="2:13" ht="29.25" customHeight="1">
      <c r="B141" s="393"/>
      <c r="C141" s="386"/>
      <c r="D141" s="403"/>
      <c r="E141" s="80" t="s">
        <v>319</v>
      </c>
      <c r="F141" s="222" t="s">
        <v>320</v>
      </c>
      <c r="G141" s="222" t="s">
        <v>909</v>
      </c>
      <c r="H141" s="81">
        <v>20</v>
      </c>
      <c r="I141" s="82">
        <v>40359200</v>
      </c>
      <c r="J141" s="83">
        <v>113636650</v>
      </c>
      <c r="K141" s="72">
        <f t="shared" si="31"/>
        <v>153995850</v>
      </c>
      <c r="L141" s="176">
        <f t="shared" si="30"/>
        <v>7699792.5</v>
      </c>
      <c r="M141" s="183">
        <f t="shared" ref="M141:M144" si="33">IFERROR(H141/$Q$32,"-")</f>
        <v>1.0750954147180562E-3</v>
      </c>
    </row>
    <row r="142" spans="2:13" ht="29.25" customHeight="1">
      <c r="B142" s="393"/>
      <c r="C142" s="386"/>
      <c r="D142" s="403"/>
      <c r="E142" s="80" t="s">
        <v>373</v>
      </c>
      <c r="F142" s="222" t="s">
        <v>374</v>
      </c>
      <c r="G142" s="222" t="s">
        <v>910</v>
      </c>
      <c r="H142" s="81">
        <v>2</v>
      </c>
      <c r="I142" s="82">
        <v>11571490</v>
      </c>
      <c r="J142" s="83">
        <v>748930</v>
      </c>
      <c r="K142" s="72">
        <f t="shared" si="31"/>
        <v>12320420</v>
      </c>
      <c r="L142" s="176">
        <f t="shared" si="30"/>
        <v>6160210</v>
      </c>
      <c r="M142" s="183">
        <f t="shared" si="33"/>
        <v>1.0750954147180563E-4</v>
      </c>
    </row>
    <row r="143" spans="2:13" ht="29.25" customHeight="1">
      <c r="B143" s="393"/>
      <c r="C143" s="386"/>
      <c r="D143" s="403"/>
      <c r="E143" s="80" t="s">
        <v>145</v>
      </c>
      <c r="F143" s="222" t="s">
        <v>162</v>
      </c>
      <c r="G143" s="222" t="s">
        <v>338</v>
      </c>
      <c r="H143" s="81">
        <v>110</v>
      </c>
      <c r="I143" s="82">
        <v>368456260</v>
      </c>
      <c r="J143" s="83">
        <v>290364030</v>
      </c>
      <c r="K143" s="72">
        <f t="shared" si="31"/>
        <v>658820290</v>
      </c>
      <c r="L143" s="176">
        <f t="shared" si="30"/>
        <v>5989275.3636363633</v>
      </c>
      <c r="M143" s="183">
        <f t="shared" si="33"/>
        <v>5.9130247809493089E-3</v>
      </c>
    </row>
    <row r="144" spans="2:13" ht="51.95" customHeight="1" thickBot="1">
      <c r="B144" s="394"/>
      <c r="C144" s="388"/>
      <c r="D144" s="410"/>
      <c r="E144" s="84" t="s">
        <v>146</v>
      </c>
      <c r="F144" s="223" t="s">
        <v>155</v>
      </c>
      <c r="G144" s="223" t="s">
        <v>911</v>
      </c>
      <c r="H144" s="85">
        <v>8</v>
      </c>
      <c r="I144" s="86">
        <v>46058940</v>
      </c>
      <c r="J144" s="87">
        <v>429360</v>
      </c>
      <c r="K144" s="73">
        <f t="shared" si="31"/>
        <v>46488300</v>
      </c>
      <c r="L144" s="177">
        <f t="shared" si="30"/>
        <v>5811037.5</v>
      </c>
      <c r="M144" s="184">
        <f t="shared" si="33"/>
        <v>4.3003816588722252E-4</v>
      </c>
    </row>
    <row r="145" spans="2:13" ht="29.25" customHeight="1">
      <c r="B145" s="392">
        <v>29</v>
      </c>
      <c r="C145" s="405" t="s">
        <v>39</v>
      </c>
      <c r="D145" s="398">
        <f>Q33</f>
        <v>15649</v>
      </c>
      <c r="E145" s="88" t="s">
        <v>156</v>
      </c>
      <c r="F145" s="221" t="s">
        <v>164</v>
      </c>
      <c r="G145" s="221" t="s">
        <v>363</v>
      </c>
      <c r="H145" s="137">
        <v>9</v>
      </c>
      <c r="I145" s="138">
        <v>53053220</v>
      </c>
      <c r="J145" s="139">
        <v>41432500</v>
      </c>
      <c r="K145" s="71">
        <f t="shared" si="31"/>
        <v>94485720</v>
      </c>
      <c r="L145" s="175">
        <f t="shared" si="30"/>
        <v>10498413.333333334</v>
      </c>
      <c r="M145" s="182">
        <f>IFERROR(H145/$Q$33,"-")</f>
        <v>5.7511662087034318E-4</v>
      </c>
    </row>
    <row r="146" spans="2:13" ht="29.25" customHeight="1">
      <c r="B146" s="393"/>
      <c r="C146" s="386"/>
      <c r="D146" s="403"/>
      <c r="E146" s="80" t="s">
        <v>160</v>
      </c>
      <c r="F146" s="222" t="s">
        <v>168</v>
      </c>
      <c r="G146" s="222" t="s">
        <v>913</v>
      </c>
      <c r="H146" s="81">
        <v>4</v>
      </c>
      <c r="I146" s="82">
        <v>34282830</v>
      </c>
      <c r="J146" s="83">
        <v>0</v>
      </c>
      <c r="K146" s="72">
        <f t="shared" si="31"/>
        <v>34282830</v>
      </c>
      <c r="L146" s="176">
        <f t="shared" si="30"/>
        <v>8570707.5</v>
      </c>
      <c r="M146" s="183">
        <f t="shared" ref="M146:M149" si="34">IFERROR(H146/$Q$33,"-")</f>
        <v>2.5560738705348587E-4</v>
      </c>
    </row>
    <row r="147" spans="2:13" ht="42" customHeight="1">
      <c r="B147" s="393"/>
      <c r="C147" s="386"/>
      <c r="D147" s="403"/>
      <c r="E147" s="80" t="s">
        <v>158</v>
      </c>
      <c r="F147" s="222" t="s">
        <v>166</v>
      </c>
      <c r="G147" s="222" t="s">
        <v>914</v>
      </c>
      <c r="H147" s="81">
        <v>13</v>
      </c>
      <c r="I147" s="82">
        <v>50451930</v>
      </c>
      <c r="J147" s="83">
        <v>32577570</v>
      </c>
      <c r="K147" s="72">
        <f t="shared" si="31"/>
        <v>83029500</v>
      </c>
      <c r="L147" s="176">
        <f t="shared" si="30"/>
        <v>6386884.615384615</v>
      </c>
      <c r="M147" s="183">
        <f t="shared" si="34"/>
        <v>8.3072400792382904E-4</v>
      </c>
    </row>
    <row r="148" spans="2:13" ht="29.25" customHeight="1">
      <c r="B148" s="393"/>
      <c r="C148" s="386"/>
      <c r="D148" s="403"/>
      <c r="E148" s="80" t="s">
        <v>145</v>
      </c>
      <c r="F148" s="222" t="s">
        <v>162</v>
      </c>
      <c r="G148" s="222" t="s">
        <v>338</v>
      </c>
      <c r="H148" s="81">
        <v>88</v>
      </c>
      <c r="I148" s="82">
        <v>231844140</v>
      </c>
      <c r="J148" s="83">
        <v>300701770</v>
      </c>
      <c r="K148" s="72">
        <f t="shared" si="31"/>
        <v>532545910</v>
      </c>
      <c r="L148" s="176">
        <f t="shared" si="30"/>
        <v>6051658.0681818184</v>
      </c>
      <c r="M148" s="183">
        <f t="shared" si="34"/>
        <v>5.6233625151766884E-3</v>
      </c>
    </row>
    <row r="149" spans="2:13" ht="42" customHeight="1" thickBot="1">
      <c r="B149" s="394"/>
      <c r="C149" s="388"/>
      <c r="D149" s="410"/>
      <c r="E149" s="84" t="s">
        <v>146</v>
      </c>
      <c r="F149" s="223" t="s">
        <v>155</v>
      </c>
      <c r="G149" s="223" t="s">
        <v>446</v>
      </c>
      <c r="H149" s="85">
        <v>4</v>
      </c>
      <c r="I149" s="86">
        <v>20491880</v>
      </c>
      <c r="J149" s="87">
        <v>464700</v>
      </c>
      <c r="K149" s="73">
        <f t="shared" si="31"/>
        <v>20956580</v>
      </c>
      <c r="L149" s="177">
        <f t="shared" si="30"/>
        <v>5239145</v>
      </c>
      <c r="M149" s="183">
        <f t="shared" si="34"/>
        <v>2.5560738705348587E-4</v>
      </c>
    </row>
    <row r="150" spans="2:13" ht="29.25" customHeight="1">
      <c r="B150" s="392">
        <v>30</v>
      </c>
      <c r="C150" s="405" t="s">
        <v>40</v>
      </c>
      <c r="D150" s="398">
        <f>Q34</f>
        <v>20907</v>
      </c>
      <c r="E150" s="88" t="s">
        <v>319</v>
      </c>
      <c r="F150" s="221" t="s">
        <v>320</v>
      </c>
      <c r="G150" s="221" t="s">
        <v>916</v>
      </c>
      <c r="H150" s="137">
        <v>20</v>
      </c>
      <c r="I150" s="138">
        <v>30542440</v>
      </c>
      <c r="J150" s="139">
        <v>115197440</v>
      </c>
      <c r="K150" s="71">
        <f t="shared" si="31"/>
        <v>145739880</v>
      </c>
      <c r="L150" s="175">
        <f t="shared" si="30"/>
        <v>7286994</v>
      </c>
      <c r="M150" s="182">
        <f>IFERROR(H150/$Q$34,"-")</f>
        <v>9.5661740087052188E-4</v>
      </c>
    </row>
    <row r="151" spans="2:13" ht="42" customHeight="1">
      <c r="B151" s="393"/>
      <c r="C151" s="386"/>
      <c r="D151" s="403"/>
      <c r="E151" s="80" t="s">
        <v>146</v>
      </c>
      <c r="F151" s="222" t="s">
        <v>155</v>
      </c>
      <c r="G151" s="222" t="s">
        <v>917</v>
      </c>
      <c r="H151" s="81">
        <v>7</v>
      </c>
      <c r="I151" s="82">
        <v>48037960</v>
      </c>
      <c r="J151" s="83">
        <v>799470</v>
      </c>
      <c r="K151" s="72">
        <f t="shared" si="31"/>
        <v>48837430</v>
      </c>
      <c r="L151" s="176">
        <f t="shared" si="30"/>
        <v>6976775.7142857146</v>
      </c>
      <c r="M151" s="183">
        <f t="shared" ref="M151:M154" si="35">IFERROR(H151/$Q$34,"-")</f>
        <v>3.3481609030468266E-4</v>
      </c>
    </row>
    <row r="152" spans="2:13" ht="29.25" customHeight="1">
      <c r="B152" s="393"/>
      <c r="C152" s="386"/>
      <c r="D152" s="403"/>
      <c r="E152" s="80" t="s">
        <v>145</v>
      </c>
      <c r="F152" s="222" t="s">
        <v>162</v>
      </c>
      <c r="G152" s="222" t="s">
        <v>292</v>
      </c>
      <c r="H152" s="81">
        <v>95</v>
      </c>
      <c r="I152" s="82">
        <v>258798560</v>
      </c>
      <c r="J152" s="83">
        <v>312477600</v>
      </c>
      <c r="K152" s="72">
        <f t="shared" si="31"/>
        <v>571276160</v>
      </c>
      <c r="L152" s="176">
        <f t="shared" si="30"/>
        <v>6013433.2631578948</v>
      </c>
      <c r="M152" s="183">
        <f t="shared" si="35"/>
        <v>4.5439326541349785E-3</v>
      </c>
    </row>
    <row r="153" spans="2:13" ht="29.25" customHeight="1">
      <c r="B153" s="393"/>
      <c r="C153" s="386"/>
      <c r="D153" s="403"/>
      <c r="E153" s="80" t="s">
        <v>176</v>
      </c>
      <c r="F153" s="222" t="s">
        <v>177</v>
      </c>
      <c r="G153" s="222" t="s">
        <v>918</v>
      </c>
      <c r="H153" s="81">
        <v>31</v>
      </c>
      <c r="I153" s="82">
        <v>165811420</v>
      </c>
      <c r="J153" s="83">
        <v>1470920</v>
      </c>
      <c r="K153" s="72">
        <f t="shared" si="31"/>
        <v>167282340</v>
      </c>
      <c r="L153" s="176">
        <f t="shared" si="30"/>
        <v>5396204.5161290327</v>
      </c>
      <c r="M153" s="183">
        <f t="shared" si="35"/>
        <v>1.4827569713493089E-3</v>
      </c>
    </row>
    <row r="154" spans="2:13" ht="29.25" customHeight="1" thickBot="1">
      <c r="B154" s="394"/>
      <c r="C154" s="388"/>
      <c r="D154" s="410"/>
      <c r="E154" s="84" t="s">
        <v>198</v>
      </c>
      <c r="F154" s="223" t="s">
        <v>298</v>
      </c>
      <c r="G154" s="223" t="s">
        <v>919</v>
      </c>
      <c r="H154" s="85">
        <v>81</v>
      </c>
      <c r="I154" s="86">
        <v>180218340</v>
      </c>
      <c r="J154" s="87">
        <v>210409640</v>
      </c>
      <c r="K154" s="73">
        <f t="shared" si="31"/>
        <v>390627980</v>
      </c>
      <c r="L154" s="177">
        <f t="shared" si="30"/>
        <v>4822567.6543209879</v>
      </c>
      <c r="M154" s="184">
        <f t="shared" si="35"/>
        <v>3.8743004735256135E-3</v>
      </c>
    </row>
    <row r="155" spans="2:13" ht="29.25" customHeight="1">
      <c r="B155" s="392">
        <v>31</v>
      </c>
      <c r="C155" s="405" t="s">
        <v>41</v>
      </c>
      <c r="D155" s="398">
        <f>Q35</f>
        <v>27885</v>
      </c>
      <c r="E155" s="88" t="s">
        <v>328</v>
      </c>
      <c r="F155" s="221" t="s">
        <v>329</v>
      </c>
      <c r="G155" s="221" t="s">
        <v>921</v>
      </c>
      <c r="H155" s="137">
        <v>13</v>
      </c>
      <c r="I155" s="138">
        <v>38430280</v>
      </c>
      <c r="J155" s="139">
        <v>63534050</v>
      </c>
      <c r="K155" s="71">
        <f t="shared" si="31"/>
        <v>101964330</v>
      </c>
      <c r="L155" s="175">
        <f t="shared" si="30"/>
        <v>7843410</v>
      </c>
      <c r="M155" s="182">
        <f>IFERROR(H155/$Q$35,"-")</f>
        <v>4.662004662004662E-4</v>
      </c>
    </row>
    <row r="156" spans="2:13" ht="29.25" customHeight="1">
      <c r="B156" s="393"/>
      <c r="C156" s="386"/>
      <c r="D156" s="403"/>
      <c r="E156" s="80" t="s">
        <v>160</v>
      </c>
      <c r="F156" s="222" t="s">
        <v>168</v>
      </c>
      <c r="G156" s="222" t="s">
        <v>922</v>
      </c>
      <c r="H156" s="81">
        <v>4</v>
      </c>
      <c r="I156" s="82">
        <v>25436910</v>
      </c>
      <c r="J156" s="83">
        <v>1029040</v>
      </c>
      <c r="K156" s="72">
        <f t="shared" si="31"/>
        <v>26465950</v>
      </c>
      <c r="L156" s="176">
        <f t="shared" si="30"/>
        <v>6616487.5</v>
      </c>
      <c r="M156" s="183">
        <f t="shared" ref="M156:M159" si="36">IFERROR(H156/$Q$35,"-")</f>
        <v>1.4344629729245114E-4</v>
      </c>
    </row>
    <row r="157" spans="2:13" ht="29.25" customHeight="1">
      <c r="B157" s="393"/>
      <c r="C157" s="386"/>
      <c r="D157" s="403"/>
      <c r="E157" s="80" t="s">
        <v>156</v>
      </c>
      <c r="F157" s="222" t="s">
        <v>164</v>
      </c>
      <c r="G157" s="222" t="s">
        <v>923</v>
      </c>
      <c r="H157" s="81">
        <v>12</v>
      </c>
      <c r="I157" s="82">
        <v>35627090</v>
      </c>
      <c r="J157" s="83">
        <v>41874490</v>
      </c>
      <c r="K157" s="72">
        <f t="shared" si="31"/>
        <v>77501580</v>
      </c>
      <c r="L157" s="176">
        <f t="shared" si="30"/>
        <v>6458465</v>
      </c>
      <c r="M157" s="183">
        <f t="shared" si="36"/>
        <v>4.3033889187735344E-4</v>
      </c>
    </row>
    <row r="158" spans="2:13" ht="29.25" customHeight="1">
      <c r="B158" s="393"/>
      <c r="C158" s="386"/>
      <c r="D158" s="403"/>
      <c r="E158" s="80" t="s">
        <v>145</v>
      </c>
      <c r="F158" s="222" t="s">
        <v>162</v>
      </c>
      <c r="G158" s="222" t="s">
        <v>338</v>
      </c>
      <c r="H158" s="81">
        <v>114</v>
      </c>
      <c r="I158" s="82">
        <v>414945320</v>
      </c>
      <c r="J158" s="83">
        <v>317228450</v>
      </c>
      <c r="K158" s="72">
        <f t="shared" si="31"/>
        <v>732173770</v>
      </c>
      <c r="L158" s="176">
        <f t="shared" si="30"/>
        <v>6422576.9298245618</v>
      </c>
      <c r="M158" s="183">
        <f t="shared" si="36"/>
        <v>4.0882194728348578E-3</v>
      </c>
    </row>
    <row r="159" spans="2:13" ht="29.25" customHeight="1" thickBot="1">
      <c r="B159" s="394"/>
      <c r="C159" s="388"/>
      <c r="D159" s="410"/>
      <c r="E159" s="84" t="s">
        <v>146</v>
      </c>
      <c r="F159" s="223" t="s">
        <v>155</v>
      </c>
      <c r="G159" s="223" t="s">
        <v>924</v>
      </c>
      <c r="H159" s="85">
        <v>8</v>
      </c>
      <c r="I159" s="86">
        <v>49269320</v>
      </c>
      <c r="J159" s="87">
        <v>672790</v>
      </c>
      <c r="K159" s="73">
        <f t="shared" si="31"/>
        <v>49942110</v>
      </c>
      <c r="L159" s="177">
        <f t="shared" si="30"/>
        <v>6242763.75</v>
      </c>
      <c r="M159" s="183">
        <f t="shared" si="36"/>
        <v>2.8689259458490227E-4</v>
      </c>
    </row>
    <row r="160" spans="2:13" ht="29.25" customHeight="1">
      <c r="B160" s="392">
        <v>32</v>
      </c>
      <c r="C160" s="405" t="s">
        <v>42</v>
      </c>
      <c r="D160" s="398">
        <f>Q36</f>
        <v>23454</v>
      </c>
      <c r="E160" s="88" t="s">
        <v>328</v>
      </c>
      <c r="F160" s="221" t="s">
        <v>329</v>
      </c>
      <c r="G160" s="221" t="s">
        <v>815</v>
      </c>
      <c r="H160" s="137">
        <v>15</v>
      </c>
      <c r="I160" s="138">
        <v>53461790</v>
      </c>
      <c r="J160" s="139">
        <v>55512100</v>
      </c>
      <c r="K160" s="71">
        <f t="shared" si="31"/>
        <v>108973890</v>
      </c>
      <c r="L160" s="175">
        <f t="shared" si="30"/>
        <v>7264926</v>
      </c>
      <c r="M160" s="182">
        <f>IFERROR(H160/$Q$36,"-")</f>
        <v>6.3954975697109236E-4</v>
      </c>
    </row>
    <row r="161" spans="2:13" ht="29.25" customHeight="1">
      <c r="B161" s="393"/>
      <c r="C161" s="386"/>
      <c r="D161" s="403"/>
      <c r="E161" s="80" t="s">
        <v>147</v>
      </c>
      <c r="F161" s="222" t="s">
        <v>163</v>
      </c>
      <c r="G161" s="222" t="s">
        <v>926</v>
      </c>
      <c r="H161" s="81">
        <v>1</v>
      </c>
      <c r="I161" s="82">
        <v>6061150</v>
      </c>
      <c r="J161" s="83">
        <v>2320</v>
      </c>
      <c r="K161" s="72">
        <f t="shared" si="31"/>
        <v>6063470</v>
      </c>
      <c r="L161" s="176">
        <f t="shared" si="30"/>
        <v>6063470</v>
      </c>
      <c r="M161" s="183">
        <f t="shared" ref="M161:M164" si="37">IFERROR(H161/$Q$36,"-")</f>
        <v>4.2636650464739488E-5</v>
      </c>
    </row>
    <row r="162" spans="2:13" ht="29.25" customHeight="1">
      <c r="B162" s="393"/>
      <c r="C162" s="386"/>
      <c r="D162" s="403"/>
      <c r="E162" s="80" t="s">
        <v>145</v>
      </c>
      <c r="F162" s="222" t="s">
        <v>162</v>
      </c>
      <c r="G162" s="222" t="s">
        <v>292</v>
      </c>
      <c r="H162" s="81">
        <v>133</v>
      </c>
      <c r="I162" s="82">
        <v>430919120</v>
      </c>
      <c r="J162" s="83">
        <v>360296490</v>
      </c>
      <c r="K162" s="72">
        <f t="shared" si="31"/>
        <v>791215610</v>
      </c>
      <c r="L162" s="176">
        <f t="shared" si="30"/>
        <v>5948989.5488721803</v>
      </c>
      <c r="M162" s="183">
        <f t="shared" si="37"/>
        <v>5.6706745118103525E-3</v>
      </c>
    </row>
    <row r="163" spans="2:13" ht="29.25" customHeight="1">
      <c r="B163" s="393"/>
      <c r="C163" s="386"/>
      <c r="D163" s="403"/>
      <c r="E163" s="80" t="s">
        <v>156</v>
      </c>
      <c r="F163" s="222" t="s">
        <v>164</v>
      </c>
      <c r="G163" s="222" t="s">
        <v>794</v>
      </c>
      <c r="H163" s="81">
        <v>7</v>
      </c>
      <c r="I163" s="82">
        <v>23044330</v>
      </c>
      <c r="J163" s="83">
        <v>15280080</v>
      </c>
      <c r="K163" s="72">
        <f t="shared" si="31"/>
        <v>38324410</v>
      </c>
      <c r="L163" s="176">
        <f t="shared" si="30"/>
        <v>5474915.7142857146</v>
      </c>
      <c r="M163" s="183">
        <f t="shared" si="37"/>
        <v>2.9845655325317646E-4</v>
      </c>
    </row>
    <row r="164" spans="2:13" ht="28.35" customHeight="1" thickBot="1">
      <c r="B164" s="394"/>
      <c r="C164" s="388"/>
      <c r="D164" s="410"/>
      <c r="E164" s="84" t="s">
        <v>159</v>
      </c>
      <c r="F164" s="223" t="s">
        <v>167</v>
      </c>
      <c r="G164" s="223" t="s">
        <v>819</v>
      </c>
      <c r="H164" s="85">
        <v>3</v>
      </c>
      <c r="I164" s="86">
        <v>15447420</v>
      </c>
      <c r="J164" s="87">
        <v>446170</v>
      </c>
      <c r="K164" s="73">
        <f t="shared" si="31"/>
        <v>15893590</v>
      </c>
      <c r="L164" s="177">
        <f t="shared" si="30"/>
        <v>5297863.333333333</v>
      </c>
      <c r="M164" s="184">
        <f t="shared" si="37"/>
        <v>1.2790995139421848E-4</v>
      </c>
    </row>
    <row r="165" spans="2:13" ht="29.25" customHeight="1">
      <c r="B165" s="392">
        <v>33</v>
      </c>
      <c r="C165" s="405" t="s">
        <v>43</v>
      </c>
      <c r="D165" s="398">
        <f>Q37</f>
        <v>6680</v>
      </c>
      <c r="E165" s="88" t="s">
        <v>930</v>
      </c>
      <c r="F165" s="221" t="s">
        <v>931</v>
      </c>
      <c r="G165" s="221" t="s">
        <v>932</v>
      </c>
      <c r="H165" s="137">
        <v>1</v>
      </c>
      <c r="I165" s="138">
        <v>7445890</v>
      </c>
      <c r="J165" s="139">
        <v>790</v>
      </c>
      <c r="K165" s="71">
        <f t="shared" si="31"/>
        <v>7446680</v>
      </c>
      <c r="L165" s="175">
        <f t="shared" si="30"/>
        <v>7446680</v>
      </c>
      <c r="M165" s="182">
        <f>IFERROR(H165/$Q$37,"-")</f>
        <v>1.4970059880239521E-4</v>
      </c>
    </row>
    <row r="166" spans="2:13" ht="29.25" customHeight="1">
      <c r="B166" s="393"/>
      <c r="C166" s="386"/>
      <c r="D166" s="403"/>
      <c r="E166" s="80" t="s">
        <v>191</v>
      </c>
      <c r="F166" s="222" t="s">
        <v>192</v>
      </c>
      <c r="G166" s="222" t="s">
        <v>933</v>
      </c>
      <c r="H166" s="81">
        <v>9</v>
      </c>
      <c r="I166" s="82">
        <v>52937240</v>
      </c>
      <c r="J166" s="83">
        <v>3406910</v>
      </c>
      <c r="K166" s="72">
        <f t="shared" si="31"/>
        <v>56344150</v>
      </c>
      <c r="L166" s="176">
        <f t="shared" si="30"/>
        <v>6260461.111111111</v>
      </c>
      <c r="M166" s="183">
        <f t="shared" ref="M166:M169" si="38">IFERROR(H166/$Q$37,"-")</f>
        <v>1.3473053892215569E-3</v>
      </c>
    </row>
    <row r="167" spans="2:13" ht="29.25" customHeight="1">
      <c r="B167" s="393"/>
      <c r="C167" s="386"/>
      <c r="D167" s="403"/>
      <c r="E167" s="80" t="s">
        <v>145</v>
      </c>
      <c r="F167" s="222" t="s">
        <v>162</v>
      </c>
      <c r="G167" s="222" t="s">
        <v>292</v>
      </c>
      <c r="H167" s="81">
        <v>53</v>
      </c>
      <c r="I167" s="82">
        <v>107117710</v>
      </c>
      <c r="J167" s="83">
        <v>209994580</v>
      </c>
      <c r="K167" s="72">
        <f t="shared" si="31"/>
        <v>317112290</v>
      </c>
      <c r="L167" s="176">
        <f t="shared" si="30"/>
        <v>5983250.7547169812</v>
      </c>
      <c r="M167" s="183">
        <f t="shared" si="38"/>
        <v>7.9341317365269459E-3</v>
      </c>
    </row>
    <row r="168" spans="2:13" ht="29.25" customHeight="1">
      <c r="B168" s="393"/>
      <c r="C168" s="386"/>
      <c r="D168" s="403"/>
      <c r="E168" s="80" t="s">
        <v>400</v>
      </c>
      <c r="F168" s="222" t="s">
        <v>401</v>
      </c>
      <c r="G168" s="222" t="s">
        <v>934</v>
      </c>
      <c r="H168" s="81">
        <v>2</v>
      </c>
      <c r="I168" s="82">
        <v>10427090</v>
      </c>
      <c r="J168" s="83">
        <v>9130</v>
      </c>
      <c r="K168" s="72">
        <f t="shared" si="31"/>
        <v>10436220</v>
      </c>
      <c r="L168" s="176">
        <f t="shared" si="30"/>
        <v>5218110</v>
      </c>
      <c r="M168" s="183">
        <f t="shared" si="38"/>
        <v>2.9940119760479042E-4</v>
      </c>
    </row>
    <row r="169" spans="2:13" ht="29.25" customHeight="1" thickBot="1">
      <c r="B169" s="394"/>
      <c r="C169" s="388"/>
      <c r="D169" s="410"/>
      <c r="E169" s="84" t="s">
        <v>176</v>
      </c>
      <c r="F169" s="223" t="s">
        <v>177</v>
      </c>
      <c r="G169" s="223" t="s">
        <v>370</v>
      </c>
      <c r="H169" s="85">
        <v>9</v>
      </c>
      <c r="I169" s="86">
        <v>45207150</v>
      </c>
      <c r="J169" s="87">
        <v>1334890</v>
      </c>
      <c r="K169" s="73">
        <f t="shared" si="31"/>
        <v>46542040</v>
      </c>
      <c r="L169" s="177">
        <f t="shared" si="30"/>
        <v>5171337.777777778</v>
      </c>
      <c r="M169" s="184">
        <f t="shared" si="38"/>
        <v>1.3473053892215569E-3</v>
      </c>
    </row>
    <row r="170" spans="2:13" ht="29.25" customHeight="1">
      <c r="B170" s="392">
        <v>34</v>
      </c>
      <c r="C170" s="405" t="s">
        <v>45</v>
      </c>
      <c r="D170" s="398">
        <f>Q38</f>
        <v>29757</v>
      </c>
      <c r="E170" s="88" t="s">
        <v>425</v>
      </c>
      <c r="F170" s="221" t="s">
        <v>426</v>
      </c>
      <c r="G170" s="221" t="s">
        <v>935</v>
      </c>
      <c r="H170" s="137">
        <v>1</v>
      </c>
      <c r="I170" s="138">
        <v>5435160</v>
      </c>
      <c r="J170" s="139">
        <v>1344230</v>
      </c>
      <c r="K170" s="71">
        <f t="shared" si="31"/>
        <v>6779390</v>
      </c>
      <c r="L170" s="175">
        <f t="shared" si="30"/>
        <v>6779390</v>
      </c>
      <c r="M170" s="182">
        <f>IFERROR(H170/$Q$38,"-")</f>
        <v>3.3605538192694154E-5</v>
      </c>
    </row>
    <row r="171" spans="2:13" ht="29.25" customHeight="1">
      <c r="B171" s="393"/>
      <c r="C171" s="386"/>
      <c r="D171" s="403"/>
      <c r="E171" s="80" t="s">
        <v>334</v>
      </c>
      <c r="F171" s="222" t="s">
        <v>335</v>
      </c>
      <c r="G171" s="222" t="s">
        <v>336</v>
      </c>
      <c r="H171" s="81">
        <v>1</v>
      </c>
      <c r="I171" s="82">
        <v>6159280</v>
      </c>
      <c r="J171" s="83">
        <v>0</v>
      </c>
      <c r="K171" s="72">
        <f t="shared" si="31"/>
        <v>6159280</v>
      </c>
      <c r="L171" s="176">
        <f t="shared" si="30"/>
        <v>6159280</v>
      </c>
      <c r="M171" s="183">
        <f t="shared" ref="M171:M174" si="39">IFERROR(H171/$Q$38,"-")</f>
        <v>3.3605538192694154E-5</v>
      </c>
    </row>
    <row r="172" spans="2:13" ht="29.25" customHeight="1">
      <c r="B172" s="393"/>
      <c r="C172" s="386"/>
      <c r="D172" s="403"/>
      <c r="E172" s="80" t="s">
        <v>145</v>
      </c>
      <c r="F172" s="222" t="s">
        <v>162</v>
      </c>
      <c r="G172" s="222" t="s">
        <v>338</v>
      </c>
      <c r="H172" s="81">
        <v>181</v>
      </c>
      <c r="I172" s="82">
        <v>565977940</v>
      </c>
      <c r="J172" s="83">
        <v>486388330</v>
      </c>
      <c r="K172" s="72">
        <f t="shared" si="31"/>
        <v>1052366270</v>
      </c>
      <c r="L172" s="176">
        <f t="shared" si="30"/>
        <v>5814178.2872928176</v>
      </c>
      <c r="M172" s="183">
        <f t="shared" si="39"/>
        <v>6.0826024128776421E-3</v>
      </c>
    </row>
    <row r="173" spans="2:13" ht="29.25" customHeight="1">
      <c r="B173" s="393"/>
      <c r="C173" s="386"/>
      <c r="D173" s="403"/>
      <c r="E173" s="80" t="s">
        <v>147</v>
      </c>
      <c r="F173" s="222" t="s">
        <v>163</v>
      </c>
      <c r="G173" s="222" t="s">
        <v>936</v>
      </c>
      <c r="H173" s="81">
        <v>6</v>
      </c>
      <c r="I173" s="82">
        <v>34703960</v>
      </c>
      <c r="J173" s="83">
        <v>133790</v>
      </c>
      <c r="K173" s="72">
        <f t="shared" si="31"/>
        <v>34837750</v>
      </c>
      <c r="L173" s="176">
        <f t="shared" si="30"/>
        <v>5806291.666666667</v>
      </c>
      <c r="M173" s="183">
        <f t="shared" si="39"/>
        <v>2.0163322915616494E-4</v>
      </c>
    </row>
    <row r="174" spans="2:13" ht="42" customHeight="1" thickBot="1">
      <c r="B174" s="394"/>
      <c r="C174" s="388"/>
      <c r="D174" s="410"/>
      <c r="E174" s="84" t="s">
        <v>146</v>
      </c>
      <c r="F174" s="223" t="s">
        <v>155</v>
      </c>
      <c r="G174" s="223" t="s">
        <v>435</v>
      </c>
      <c r="H174" s="85">
        <v>13</v>
      </c>
      <c r="I174" s="86">
        <v>72823590</v>
      </c>
      <c r="J174" s="87">
        <v>1311380</v>
      </c>
      <c r="K174" s="73">
        <f t="shared" si="31"/>
        <v>74134970</v>
      </c>
      <c r="L174" s="177">
        <f t="shared" si="30"/>
        <v>5702690</v>
      </c>
      <c r="M174" s="183">
        <f t="shared" si="39"/>
        <v>4.3687199650502403E-4</v>
      </c>
    </row>
    <row r="175" spans="2:13" ht="42" customHeight="1">
      <c r="B175" s="392">
        <v>35</v>
      </c>
      <c r="C175" s="405" t="s">
        <v>2</v>
      </c>
      <c r="D175" s="398">
        <f>Q39</f>
        <v>60596</v>
      </c>
      <c r="E175" s="88" t="s">
        <v>156</v>
      </c>
      <c r="F175" s="221" t="s">
        <v>164</v>
      </c>
      <c r="G175" s="221" t="s">
        <v>433</v>
      </c>
      <c r="H175" s="137">
        <v>32</v>
      </c>
      <c r="I175" s="138">
        <v>153447700</v>
      </c>
      <c r="J175" s="139">
        <v>76240510</v>
      </c>
      <c r="K175" s="71">
        <f t="shared" si="31"/>
        <v>229688210</v>
      </c>
      <c r="L175" s="175">
        <f t="shared" si="30"/>
        <v>7177756.5625</v>
      </c>
      <c r="M175" s="182">
        <f>IFERROR(H175/$Q$39,"-")</f>
        <v>5.2808766255198366E-4</v>
      </c>
    </row>
    <row r="176" spans="2:13" ht="29.25" customHeight="1">
      <c r="B176" s="393"/>
      <c r="C176" s="386"/>
      <c r="D176" s="403"/>
      <c r="E176" s="80" t="s">
        <v>147</v>
      </c>
      <c r="F176" s="222" t="s">
        <v>163</v>
      </c>
      <c r="G176" s="222" t="s">
        <v>938</v>
      </c>
      <c r="H176" s="81">
        <v>7</v>
      </c>
      <c r="I176" s="82">
        <v>47102610</v>
      </c>
      <c r="J176" s="83">
        <v>790</v>
      </c>
      <c r="K176" s="72">
        <f t="shared" si="31"/>
        <v>47103400</v>
      </c>
      <c r="L176" s="176">
        <f t="shared" si="30"/>
        <v>6729057.1428571427</v>
      </c>
      <c r="M176" s="183">
        <f t="shared" ref="M176:M179" si="40">IFERROR(H176/$Q$39,"-")</f>
        <v>1.1551917618324642E-4</v>
      </c>
    </row>
    <row r="177" spans="2:13" ht="29.25" customHeight="1">
      <c r="B177" s="393"/>
      <c r="C177" s="386"/>
      <c r="D177" s="403"/>
      <c r="E177" s="80" t="s">
        <v>146</v>
      </c>
      <c r="F177" s="222" t="s">
        <v>155</v>
      </c>
      <c r="G177" s="222" t="s">
        <v>404</v>
      </c>
      <c r="H177" s="81">
        <v>23</v>
      </c>
      <c r="I177" s="82">
        <v>134571460</v>
      </c>
      <c r="J177" s="83">
        <v>4026260</v>
      </c>
      <c r="K177" s="72">
        <f t="shared" si="31"/>
        <v>138597720</v>
      </c>
      <c r="L177" s="176">
        <f t="shared" si="30"/>
        <v>6025987.8260869561</v>
      </c>
      <c r="M177" s="183">
        <f t="shared" si="40"/>
        <v>3.7956300745923822E-4</v>
      </c>
    </row>
    <row r="178" spans="2:13" ht="29.25" customHeight="1">
      <c r="B178" s="393"/>
      <c r="C178" s="386"/>
      <c r="D178" s="403"/>
      <c r="E178" s="80" t="s">
        <v>145</v>
      </c>
      <c r="F178" s="222" t="s">
        <v>162</v>
      </c>
      <c r="G178" s="222" t="s">
        <v>292</v>
      </c>
      <c r="H178" s="81">
        <v>255</v>
      </c>
      <c r="I178" s="82">
        <v>670672960</v>
      </c>
      <c r="J178" s="83">
        <v>768876640</v>
      </c>
      <c r="K178" s="72">
        <f t="shared" si="31"/>
        <v>1439549600</v>
      </c>
      <c r="L178" s="176">
        <f t="shared" si="30"/>
        <v>5645292.5490196077</v>
      </c>
      <c r="M178" s="183">
        <f t="shared" si="40"/>
        <v>4.2081985609611194E-3</v>
      </c>
    </row>
    <row r="179" spans="2:13" ht="29.25" customHeight="1" thickBot="1">
      <c r="B179" s="394"/>
      <c r="C179" s="388"/>
      <c r="D179" s="410"/>
      <c r="E179" s="84" t="s">
        <v>191</v>
      </c>
      <c r="F179" s="223" t="s">
        <v>192</v>
      </c>
      <c r="G179" s="223" t="s">
        <v>295</v>
      </c>
      <c r="H179" s="85">
        <v>139</v>
      </c>
      <c r="I179" s="86">
        <v>711555160</v>
      </c>
      <c r="J179" s="87">
        <v>39130240</v>
      </c>
      <c r="K179" s="73">
        <f t="shared" si="31"/>
        <v>750685400</v>
      </c>
      <c r="L179" s="177">
        <f t="shared" si="30"/>
        <v>5400614.3884892082</v>
      </c>
      <c r="M179" s="184">
        <f t="shared" si="40"/>
        <v>2.2938807842101789E-3</v>
      </c>
    </row>
    <row r="180" spans="2:13" ht="29.25" customHeight="1">
      <c r="B180" s="392">
        <v>36</v>
      </c>
      <c r="C180" s="405" t="s">
        <v>3</v>
      </c>
      <c r="D180" s="398">
        <f>Q40</f>
        <v>16741</v>
      </c>
      <c r="E180" s="88" t="s">
        <v>328</v>
      </c>
      <c r="F180" s="221" t="s">
        <v>329</v>
      </c>
      <c r="G180" s="221" t="s">
        <v>939</v>
      </c>
      <c r="H180" s="137">
        <v>12</v>
      </c>
      <c r="I180" s="138">
        <v>15795420</v>
      </c>
      <c r="J180" s="139">
        <v>66328210</v>
      </c>
      <c r="K180" s="71">
        <f t="shared" si="31"/>
        <v>82123630</v>
      </c>
      <c r="L180" s="175">
        <f t="shared" si="30"/>
        <v>6843635.833333333</v>
      </c>
      <c r="M180" s="182">
        <f>IFERROR(H180/$Q$40,"-")</f>
        <v>7.1680305835971562E-4</v>
      </c>
    </row>
    <row r="181" spans="2:13" ht="29.25" customHeight="1">
      <c r="B181" s="393"/>
      <c r="C181" s="386"/>
      <c r="D181" s="403"/>
      <c r="E181" s="80" t="s">
        <v>940</v>
      </c>
      <c r="F181" s="222" t="s">
        <v>941</v>
      </c>
      <c r="G181" s="222" t="s">
        <v>942</v>
      </c>
      <c r="H181" s="81">
        <v>1</v>
      </c>
      <c r="I181" s="82">
        <v>6831910</v>
      </c>
      <c r="J181" s="83">
        <v>0</v>
      </c>
      <c r="K181" s="72">
        <f t="shared" si="31"/>
        <v>6831910</v>
      </c>
      <c r="L181" s="176">
        <f t="shared" si="30"/>
        <v>6831910</v>
      </c>
      <c r="M181" s="183">
        <f t="shared" ref="M181:M184" si="41">IFERROR(H181/$Q$40,"-")</f>
        <v>5.9733588196642975E-5</v>
      </c>
    </row>
    <row r="182" spans="2:13" ht="29.25" customHeight="1">
      <c r="B182" s="393"/>
      <c r="C182" s="386"/>
      <c r="D182" s="403"/>
      <c r="E182" s="80" t="s">
        <v>145</v>
      </c>
      <c r="F182" s="222" t="s">
        <v>162</v>
      </c>
      <c r="G182" s="222" t="s">
        <v>347</v>
      </c>
      <c r="H182" s="81">
        <v>72</v>
      </c>
      <c r="I182" s="82">
        <v>268194140</v>
      </c>
      <c r="J182" s="83">
        <v>193326120</v>
      </c>
      <c r="K182" s="72">
        <f t="shared" si="31"/>
        <v>461520260</v>
      </c>
      <c r="L182" s="176">
        <f t="shared" si="30"/>
        <v>6410003.611111111</v>
      </c>
      <c r="M182" s="183">
        <f t="shared" si="41"/>
        <v>4.3008183501582944E-3</v>
      </c>
    </row>
    <row r="183" spans="2:13" ht="29.25" customHeight="1">
      <c r="B183" s="393"/>
      <c r="C183" s="386"/>
      <c r="D183" s="403"/>
      <c r="E183" s="80" t="s">
        <v>160</v>
      </c>
      <c r="F183" s="222" t="s">
        <v>168</v>
      </c>
      <c r="G183" s="222" t="s">
        <v>943</v>
      </c>
      <c r="H183" s="81">
        <v>4</v>
      </c>
      <c r="I183" s="82">
        <v>25572600</v>
      </c>
      <c r="J183" s="83">
        <v>0</v>
      </c>
      <c r="K183" s="72">
        <f t="shared" si="31"/>
        <v>25572600</v>
      </c>
      <c r="L183" s="176">
        <f t="shared" si="30"/>
        <v>6393150</v>
      </c>
      <c r="M183" s="183">
        <f t="shared" si="41"/>
        <v>2.389343527865719E-4</v>
      </c>
    </row>
    <row r="184" spans="2:13" ht="29.25" customHeight="1" thickBot="1">
      <c r="B184" s="394"/>
      <c r="C184" s="388"/>
      <c r="D184" s="410"/>
      <c r="E184" s="84" t="s">
        <v>182</v>
      </c>
      <c r="F184" s="223" t="s">
        <v>183</v>
      </c>
      <c r="G184" s="223" t="s">
        <v>944</v>
      </c>
      <c r="H184" s="85">
        <v>21</v>
      </c>
      <c r="I184" s="86">
        <v>110656860</v>
      </c>
      <c r="J184" s="87">
        <v>15077270</v>
      </c>
      <c r="K184" s="73">
        <f t="shared" si="31"/>
        <v>125734130</v>
      </c>
      <c r="L184" s="177">
        <f t="shared" si="30"/>
        <v>5987339.5238095243</v>
      </c>
      <c r="M184" s="184">
        <f t="shared" si="41"/>
        <v>1.2544053521295025E-3</v>
      </c>
    </row>
    <row r="185" spans="2:13" ht="42" customHeight="1">
      <c r="B185" s="392">
        <v>37</v>
      </c>
      <c r="C185" s="405" t="s">
        <v>4</v>
      </c>
      <c r="D185" s="398">
        <f>Q41</f>
        <v>51067</v>
      </c>
      <c r="E185" s="88" t="s">
        <v>156</v>
      </c>
      <c r="F185" s="221" t="s">
        <v>164</v>
      </c>
      <c r="G185" s="221" t="s">
        <v>947</v>
      </c>
      <c r="H185" s="137">
        <v>19</v>
      </c>
      <c r="I185" s="138">
        <v>83212380</v>
      </c>
      <c r="J185" s="139">
        <v>76905280</v>
      </c>
      <c r="K185" s="71">
        <f t="shared" si="31"/>
        <v>160117660</v>
      </c>
      <c r="L185" s="175">
        <f t="shared" si="30"/>
        <v>8427245.2631578948</v>
      </c>
      <c r="M185" s="182">
        <f>IFERROR(H185/$Q$41,"-")</f>
        <v>3.7206023459376896E-4</v>
      </c>
    </row>
    <row r="186" spans="2:13" ht="29.25" customHeight="1">
      <c r="B186" s="393"/>
      <c r="C186" s="386"/>
      <c r="D186" s="403"/>
      <c r="E186" s="80" t="s">
        <v>378</v>
      </c>
      <c r="F186" s="222" t="s">
        <v>379</v>
      </c>
      <c r="G186" s="222" t="s">
        <v>405</v>
      </c>
      <c r="H186" s="81">
        <v>2</v>
      </c>
      <c r="I186" s="82">
        <v>12252730</v>
      </c>
      <c r="J186" s="83">
        <v>784540</v>
      </c>
      <c r="K186" s="72">
        <f t="shared" si="31"/>
        <v>13037270</v>
      </c>
      <c r="L186" s="176">
        <f t="shared" si="30"/>
        <v>6518635</v>
      </c>
      <c r="M186" s="183">
        <f t="shared" ref="M186:M189" si="42">IFERROR(H186/$Q$41,"-")</f>
        <v>3.9164235220396735E-5</v>
      </c>
    </row>
    <row r="187" spans="2:13" ht="29.25" customHeight="1">
      <c r="B187" s="393"/>
      <c r="C187" s="386"/>
      <c r="D187" s="403"/>
      <c r="E187" s="80" t="s">
        <v>146</v>
      </c>
      <c r="F187" s="222" t="s">
        <v>155</v>
      </c>
      <c r="G187" s="222" t="s">
        <v>901</v>
      </c>
      <c r="H187" s="81">
        <v>19</v>
      </c>
      <c r="I187" s="82">
        <v>105863030</v>
      </c>
      <c r="J187" s="83">
        <v>6395670</v>
      </c>
      <c r="K187" s="72">
        <f t="shared" si="31"/>
        <v>112258700</v>
      </c>
      <c r="L187" s="176">
        <f t="shared" si="30"/>
        <v>5908352.6315789474</v>
      </c>
      <c r="M187" s="183">
        <f t="shared" si="42"/>
        <v>3.7206023459376896E-4</v>
      </c>
    </row>
    <row r="188" spans="2:13" ht="29.25" customHeight="1">
      <c r="B188" s="393"/>
      <c r="C188" s="386"/>
      <c r="D188" s="403"/>
      <c r="E188" s="80" t="s">
        <v>145</v>
      </c>
      <c r="F188" s="222" t="s">
        <v>162</v>
      </c>
      <c r="G188" s="222" t="s">
        <v>347</v>
      </c>
      <c r="H188" s="81">
        <v>222</v>
      </c>
      <c r="I188" s="82">
        <v>546633700</v>
      </c>
      <c r="J188" s="83">
        <v>701861270</v>
      </c>
      <c r="K188" s="72">
        <f t="shared" si="31"/>
        <v>1248494970</v>
      </c>
      <c r="L188" s="176">
        <f t="shared" si="30"/>
        <v>5623851.2162162159</v>
      </c>
      <c r="M188" s="183">
        <f t="shared" si="42"/>
        <v>4.3472301094640373E-3</v>
      </c>
    </row>
    <row r="189" spans="2:13" ht="29.25" customHeight="1" thickBot="1">
      <c r="B189" s="394"/>
      <c r="C189" s="388"/>
      <c r="D189" s="410"/>
      <c r="E189" s="84" t="s">
        <v>319</v>
      </c>
      <c r="F189" s="223" t="s">
        <v>320</v>
      </c>
      <c r="G189" s="223" t="s">
        <v>948</v>
      </c>
      <c r="H189" s="85">
        <v>49</v>
      </c>
      <c r="I189" s="86">
        <v>81195190</v>
      </c>
      <c r="J189" s="87">
        <v>184444050</v>
      </c>
      <c r="K189" s="73">
        <f t="shared" si="31"/>
        <v>265639240</v>
      </c>
      <c r="L189" s="177">
        <f t="shared" si="30"/>
        <v>5421208.9795918372</v>
      </c>
      <c r="M189" s="183">
        <f t="shared" si="42"/>
        <v>9.5952376289971995E-4</v>
      </c>
    </row>
    <row r="190" spans="2:13" ht="29.25" customHeight="1">
      <c r="B190" s="392">
        <v>38</v>
      </c>
      <c r="C190" s="405" t="s">
        <v>46</v>
      </c>
      <c r="D190" s="398">
        <f>Q42</f>
        <v>10794</v>
      </c>
      <c r="E190" s="88" t="s">
        <v>147</v>
      </c>
      <c r="F190" s="221" t="s">
        <v>163</v>
      </c>
      <c r="G190" s="221" t="s">
        <v>187</v>
      </c>
      <c r="H190" s="137">
        <v>1</v>
      </c>
      <c r="I190" s="138">
        <v>9767190</v>
      </c>
      <c r="J190" s="139">
        <v>740</v>
      </c>
      <c r="K190" s="71">
        <f t="shared" si="31"/>
        <v>9767930</v>
      </c>
      <c r="L190" s="175">
        <f t="shared" si="30"/>
        <v>9767930</v>
      </c>
      <c r="M190" s="182">
        <f>IFERROR(H190/$Q$42,"-")</f>
        <v>9.2644061515656843E-5</v>
      </c>
    </row>
    <row r="191" spans="2:13" ht="42" customHeight="1">
      <c r="B191" s="393"/>
      <c r="C191" s="386"/>
      <c r="D191" s="403"/>
      <c r="E191" s="80" t="s">
        <v>156</v>
      </c>
      <c r="F191" s="222" t="s">
        <v>164</v>
      </c>
      <c r="G191" s="222" t="s">
        <v>949</v>
      </c>
      <c r="H191" s="81">
        <v>9</v>
      </c>
      <c r="I191" s="82">
        <v>51898400</v>
      </c>
      <c r="J191" s="83">
        <v>11162110</v>
      </c>
      <c r="K191" s="72">
        <f t="shared" si="31"/>
        <v>63060510</v>
      </c>
      <c r="L191" s="176">
        <f t="shared" si="30"/>
        <v>7006723.333333333</v>
      </c>
      <c r="M191" s="183">
        <f t="shared" ref="M191:M194" si="43">IFERROR(H191/$Q$42,"-")</f>
        <v>8.3379655364091158E-4</v>
      </c>
    </row>
    <row r="192" spans="2:13" ht="29.25" customHeight="1">
      <c r="B192" s="393"/>
      <c r="C192" s="386"/>
      <c r="D192" s="403"/>
      <c r="E192" s="80" t="s">
        <v>196</v>
      </c>
      <c r="F192" s="222" t="s">
        <v>197</v>
      </c>
      <c r="G192" s="222" t="s">
        <v>950</v>
      </c>
      <c r="H192" s="81">
        <v>10</v>
      </c>
      <c r="I192" s="82">
        <v>56193760</v>
      </c>
      <c r="J192" s="83">
        <v>2748390</v>
      </c>
      <c r="K192" s="72">
        <f t="shared" si="31"/>
        <v>58942150</v>
      </c>
      <c r="L192" s="176">
        <f t="shared" si="30"/>
        <v>5894215</v>
      </c>
      <c r="M192" s="183">
        <f t="shared" si="43"/>
        <v>9.2644061515656843E-4</v>
      </c>
    </row>
    <row r="193" spans="2:13" ht="42" customHeight="1">
      <c r="B193" s="393"/>
      <c r="C193" s="386"/>
      <c r="D193" s="403"/>
      <c r="E193" s="80" t="s">
        <v>146</v>
      </c>
      <c r="F193" s="222" t="s">
        <v>155</v>
      </c>
      <c r="G193" s="222" t="s">
        <v>951</v>
      </c>
      <c r="H193" s="81">
        <v>4</v>
      </c>
      <c r="I193" s="82">
        <v>22700120</v>
      </c>
      <c r="J193" s="83">
        <v>507310</v>
      </c>
      <c r="K193" s="72">
        <f t="shared" si="31"/>
        <v>23207430</v>
      </c>
      <c r="L193" s="176">
        <f t="shared" si="30"/>
        <v>5801857.5</v>
      </c>
      <c r="M193" s="183">
        <f t="shared" si="43"/>
        <v>3.7057624606262737E-4</v>
      </c>
    </row>
    <row r="194" spans="2:13" ht="29.25" customHeight="1" thickBot="1">
      <c r="B194" s="394"/>
      <c r="C194" s="388"/>
      <c r="D194" s="410"/>
      <c r="E194" s="84" t="s">
        <v>160</v>
      </c>
      <c r="F194" s="223" t="s">
        <v>168</v>
      </c>
      <c r="G194" s="223" t="s">
        <v>387</v>
      </c>
      <c r="H194" s="85">
        <v>2</v>
      </c>
      <c r="I194" s="86">
        <v>11091710</v>
      </c>
      <c r="J194" s="87">
        <v>0</v>
      </c>
      <c r="K194" s="73">
        <f t="shared" si="31"/>
        <v>11091710</v>
      </c>
      <c r="L194" s="177">
        <f t="shared" si="30"/>
        <v>5545855</v>
      </c>
      <c r="M194" s="183">
        <f t="shared" si="43"/>
        <v>1.8528812303131369E-4</v>
      </c>
    </row>
    <row r="195" spans="2:13" ht="29.25" customHeight="1">
      <c r="B195" s="392">
        <v>39</v>
      </c>
      <c r="C195" s="405" t="s">
        <v>9</v>
      </c>
      <c r="D195" s="398">
        <f>Q43</f>
        <v>60444</v>
      </c>
      <c r="E195" s="88" t="s">
        <v>158</v>
      </c>
      <c r="F195" s="221" t="s">
        <v>166</v>
      </c>
      <c r="G195" s="221" t="s">
        <v>953</v>
      </c>
      <c r="H195" s="137">
        <v>77</v>
      </c>
      <c r="I195" s="138">
        <v>401356890</v>
      </c>
      <c r="J195" s="139">
        <v>87017760</v>
      </c>
      <c r="K195" s="71">
        <f t="shared" si="31"/>
        <v>488374650</v>
      </c>
      <c r="L195" s="175">
        <f t="shared" si="30"/>
        <v>6342527.9220779222</v>
      </c>
      <c r="M195" s="182">
        <f>IFERROR(H195/$Q$43,"-")</f>
        <v>1.2739064257825425E-3</v>
      </c>
    </row>
    <row r="196" spans="2:13" ht="29.25" customHeight="1">
      <c r="B196" s="393"/>
      <c r="C196" s="386"/>
      <c r="D196" s="403"/>
      <c r="E196" s="80" t="s">
        <v>355</v>
      </c>
      <c r="F196" s="222" t="s">
        <v>356</v>
      </c>
      <c r="G196" s="222" t="s">
        <v>954</v>
      </c>
      <c r="H196" s="81">
        <v>3</v>
      </c>
      <c r="I196" s="82">
        <v>18372490</v>
      </c>
      <c r="J196" s="83">
        <v>0</v>
      </c>
      <c r="K196" s="72">
        <f t="shared" si="31"/>
        <v>18372490</v>
      </c>
      <c r="L196" s="176">
        <f t="shared" si="30"/>
        <v>6124163.333333333</v>
      </c>
      <c r="M196" s="183">
        <f t="shared" ref="M196:M199" si="44">IFERROR(H196/$Q$43,"-")</f>
        <v>4.9632717887631524E-5</v>
      </c>
    </row>
    <row r="197" spans="2:13" ht="29.25" customHeight="1">
      <c r="B197" s="393"/>
      <c r="C197" s="386"/>
      <c r="D197" s="403"/>
      <c r="E197" s="80" t="s">
        <v>146</v>
      </c>
      <c r="F197" s="222" t="s">
        <v>155</v>
      </c>
      <c r="G197" s="222" t="s">
        <v>955</v>
      </c>
      <c r="H197" s="81">
        <v>26</v>
      </c>
      <c r="I197" s="82">
        <v>148369430</v>
      </c>
      <c r="J197" s="83">
        <v>4945240</v>
      </c>
      <c r="K197" s="72">
        <f t="shared" si="31"/>
        <v>153314670</v>
      </c>
      <c r="L197" s="176">
        <f t="shared" ref="L197:L260" si="45">IFERROR(K197/H197,"-")</f>
        <v>5896718.076923077</v>
      </c>
      <c r="M197" s="183">
        <f t="shared" si="44"/>
        <v>4.3015022169280655E-4</v>
      </c>
    </row>
    <row r="198" spans="2:13" ht="29.25" customHeight="1">
      <c r="B198" s="393"/>
      <c r="C198" s="386"/>
      <c r="D198" s="403"/>
      <c r="E198" s="80" t="s">
        <v>156</v>
      </c>
      <c r="F198" s="222" t="s">
        <v>164</v>
      </c>
      <c r="G198" s="222" t="s">
        <v>956</v>
      </c>
      <c r="H198" s="81">
        <v>29</v>
      </c>
      <c r="I198" s="82">
        <v>116465670</v>
      </c>
      <c r="J198" s="83">
        <v>53175310</v>
      </c>
      <c r="K198" s="72">
        <f t="shared" ref="K198:K261" si="46">SUM(I198:J198)</f>
        <v>169640980</v>
      </c>
      <c r="L198" s="176">
        <f t="shared" si="45"/>
        <v>5849688.9655172415</v>
      </c>
      <c r="M198" s="183">
        <f t="shared" si="44"/>
        <v>4.7978293958043808E-4</v>
      </c>
    </row>
    <row r="199" spans="2:13" ht="26.1" customHeight="1" thickBot="1">
      <c r="B199" s="394"/>
      <c r="C199" s="388"/>
      <c r="D199" s="410"/>
      <c r="E199" s="84" t="s">
        <v>145</v>
      </c>
      <c r="F199" s="223" t="s">
        <v>162</v>
      </c>
      <c r="G199" s="223" t="s">
        <v>338</v>
      </c>
      <c r="H199" s="85">
        <v>228</v>
      </c>
      <c r="I199" s="86">
        <v>656341860</v>
      </c>
      <c r="J199" s="87">
        <v>615407220</v>
      </c>
      <c r="K199" s="73">
        <f t="shared" si="46"/>
        <v>1271749080</v>
      </c>
      <c r="L199" s="177">
        <f t="shared" si="45"/>
        <v>5577846.8421052629</v>
      </c>
      <c r="M199" s="183">
        <f t="shared" si="44"/>
        <v>3.7720865594599961E-3</v>
      </c>
    </row>
    <row r="200" spans="2:13" ht="29.25" customHeight="1">
      <c r="B200" s="392">
        <v>40</v>
      </c>
      <c r="C200" s="405" t="s">
        <v>47</v>
      </c>
      <c r="D200" s="398">
        <f>Q44</f>
        <v>13161</v>
      </c>
      <c r="E200" s="88" t="s">
        <v>156</v>
      </c>
      <c r="F200" s="221" t="s">
        <v>164</v>
      </c>
      <c r="G200" s="221" t="s">
        <v>427</v>
      </c>
      <c r="H200" s="137">
        <v>6</v>
      </c>
      <c r="I200" s="138">
        <v>29002540</v>
      </c>
      <c r="J200" s="139">
        <v>22989700</v>
      </c>
      <c r="K200" s="71">
        <f t="shared" si="46"/>
        <v>51992240</v>
      </c>
      <c r="L200" s="175">
        <f t="shared" si="45"/>
        <v>8665373.333333334</v>
      </c>
      <c r="M200" s="182">
        <f>IFERROR(H200/$Q$44,"-")</f>
        <v>4.5589240939138365E-4</v>
      </c>
    </row>
    <row r="201" spans="2:13" ht="29.25" customHeight="1">
      <c r="B201" s="393"/>
      <c r="C201" s="386"/>
      <c r="D201" s="403"/>
      <c r="E201" s="80" t="s">
        <v>147</v>
      </c>
      <c r="F201" s="222" t="s">
        <v>163</v>
      </c>
      <c r="G201" s="222" t="s">
        <v>958</v>
      </c>
      <c r="H201" s="81">
        <v>2</v>
      </c>
      <c r="I201" s="82">
        <v>15997430</v>
      </c>
      <c r="J201" s="83">
        <v>0</v>
      </c>
      <c r="K201" s="72">
        <f t="shared" si="46"/>
        <v>15997430</v>
      </c>
      <c r="L201" s="176">
        <f t="shared" si="45"/>
        <v>7998715</v>
      </c>
      <c r="M201" s="183">
        <f t="shared" ref="M201:M204" si="47">IFERROR(H201/$Q$44,"-")</f>
        <v>1.5196413646379454E-4</v>
      </c>
    </row>
    <row r="202" spans="2:13" ht="29.25" customHeight="1">
      <c r="B202" s="393"/>
      <c r="C202" s="386"/>
      <c r="D202" s="403"/>
      <c r="E202" s="80" t="s">
        <v>194</v>
      </c>
      <c r="F202" s="222" t="s">
        <v>195</v>
      </c>
      <c r="G202" s="222" t="s">
        <v>959</v>
      </c>
      <c r="H202" s="81">
        <v>4</v>
      </c>
      <c r="I202" s="82">
        <v>16804090</v>
      </c>
      <c r="J202" s="83">
        <v>12664410</v>
      </c>
      <c r="K202" s="72">
        <f t="shared" si="46"/>
        <v>29468500</v>
      </c>
      <c r="L202" s="176">
        <f t="shared" si="45"/>
        <v>7367125</v>
      </c>
      <c r="M202" s="183">
        <f t="shared" si="47"/>
        <v>3.0392827292758908E-4</v>
      </c>
    </row>
    <row r="203" spans="2:13" ht="29.25" customHeight="1">
      <c r="B203" s="393"/>
      <c r="C203" s="386"/>
      <c r="D203" s="403"/>
      <c r="E203" s="80" t="s">
        <v>178</v>
      </c>
      <c r="F203" s="222" t="s">
        <v>283</v>
      </c>
      <c r="G203" s="222" t="s">
        <v>179</v>
      </c>
      <c r="H203" s="81">
        <v>1</v>
      </c>
      <c r="I203" s="82">
        <v>7353080</v>
      </c>
      <c r="J203" s="83">
        <v>0</v>
      </c>
      <c r="K203" s="72">
        <f t="shared" si="46"/>
        <v>7353080</v>
      </c>
      <c r="L203" s="176">
        <f t="shared" si="45"/>
        <v>7353080</v>
      </c>
      <c r="M203" s="183">
        <f t="shared" si="47"/>
        <v>7.598206823189727E-5</v>
      </c>
    </row>
    <row r="204" spans="2:13" ht="51.95" customHeight="1" thickBot="1">
      <c r="B204" s="394"/>
      <c r="C204" s="388"/>
      <c r="D204" s="410"/>
      <c r="E204" s="84" t="s">
        <v>158</v>
      </c>
      <c r="F204" s="223" t="s">
        <v>166</v>
      </c>
      <c r="G204" s="223" t="s">
        <v>960</v>
      </c>
      <c r="H204" s="85">
        <v>10</v>
      </c>
      <c r="I204" s="86">
        <v>49910370</v>
      </c>
      <c r="J204" s="87">
        <v>22873300</v>
      </c>
      <c r="K204" s="73">
        <f t="shared" si="46"/>
        <v>72783670</v>
      </c>
      <c r="L204" s="177">
        <f t="shared" si="45"/>
        <v>7278367</v>
      </c>
      <c r="M204" s="184">
        <f t="shared" si="47"/>
        <v>7.5982068231897272E-4</v>
      </c>
    </row>
    <row r="205" spans="2:13" ht="29.25" customHeight="1">
      <c r="B205" s="392">
        <v>41</v>
      </c>
      <c r="C205" s="405" t="s">
        <v>14</v>
      </c>
      <c r="D205" s="398">
        <f>Q45</f>
        <v>24206</v>
      </c>
      <c r="E205" s="88" t="s">
        <v>319</v>
      </c>
      <c r="F205" s="221" t="s">
        <v>320</v>
      </c>
      <c r="G205" s="221" t="s">
        <v>785</v>
      </c>
      <c r="H205" s="137">
        <v>31</v>
      </c>
      <c r="I205" s="138">
        <v>52687500</v>
      </c>
      <c r="J205" s="139">
        <v>185825000</v>
      </c>
      <c r="K205" s="71">
        <f t="shared" si="46"/>
        <v>238512500</v>
      </c>
      <c r="L205" s="175">
        <f t="shared" si="45"/>
        <v>7693951.6129032262</v>
      </c>
      <c r="M205" s="182">
        <f>IFERROR(H205/$Q$45,"-")</f>
        <v>1.2806742130050401E-3</v>
      </c>
    </row>
    <row r="206" spans="2:13" ht="29.25" customHeight="1">
      <c r="B206" s="393"/>
      <c r="C206" s="386"/>
      <c r="D206" s="403"/>
      <c r="E206" s="80" t="s">
        <v>147</v>
      </c>
      <c r="F206" s="222" t="s">
        <v>163</v>
      </c>
      <c r="G206" s="222" t="s">
        <v>962</v>
      </c>
      <c r="H206" s="81">
        <v>2</v>
      </c>
      <c r="I206" s="82">
        <v>11498820</v>
      </c>
      <c r="J206" s="83">
        <v>776420</v>
      </c>
      <c r="K206" s="72">
        <f t="shared" si="46"/>
        <v>12275240</v>
      </c>
      <c r="L206" s="176">
        <f t="shared" si="45"/>
        <v>6137620</v>
      </c>
      <c r="M206" s="183">
        <f t="shared" ref="M206:M209" si="48">IFERROR(H206/$Q$45,"-")</f>
        <v>8.2624142774518716E-5</v>
      </c>
    </row>
    <row r="207" spans="2:13" ht="29.25" customHeight="1">
      <c r="B207" s="393"/>
      <c r="C207" s="386"/>
      <c r="D207" s="403"/>
      <c r="E207" s="80" t="s">
        <v>145</v>
      </c>
      <c r="F207" s="222" t="s">
        <v>162</v>
      </c>
      <c r="G207" s="222" t="s">
        <v>338</v>
      </c>
      <c r="H207" s="81">
        <v>130</v>
      </c>
      <c r="I207" s="82">
        <v>332453660</v>
      </c>
      <c r="J207" s="83">
        <v>418334450</v>
      </c>
      <c r="K207" s="72">
        <f t="shared" si="46"/>
        <v>750788110</v>
      </c>
      <c r="L207" s="176">
        <f t="shared" si="45"/>
        <v>5775293.153846154</v>
      </c>
      <c r="M207" s="183">
        <f t="shared" si="48"/>
        <v>5.3705692803437165E-3</v>
      </c>
    </row>
    <row r="208" spans="2:13" ht="29.25" customHeight="1">
      <c r="B208" s="393"/>
      <c r="C208" s="386"/>
      <c r="D208" s="403"/>
      <c r="E208" s="80" t="s">
        <v>156</v>
      </c>
      <c r="F208" s="222" t="s">
        <v>164</v>
      </c>
      <c r="G208" s="222" t="s">
        <v>956</v>
      </c>
      <c r="H208" s="81">
        <v>9</v>
      </c>
      <c r="I208" s="82">
        <v>20377060</v>
      </c>
      <c r="J208" s="83">
        <v>31436050</v>
      </c>
      <c r="K208" s="72">
        <f t="shared" si="46"/>
        <v>51813110</v>
      </c>
      <c r="L208" s="176">
        <f t="shared" si="45"/>
        <v>5757012.222222222</v>
      </c>
      <c r="M208" s="183">
        <f t="shared" si="48"/>
        <v>3.718086424853342E-4</v>
      </c>
    </row>
    <row r="209" spans="2:13" ht="29.25" customHeight="1" thickBot="1">
      <c r="B209" s="394"/>
      <c r="C209" s="388"/>
      <c r="D209" s="410"/>
      <c r="E209" s="84" t="s">
        <v>158</v>
      </c>
      <c r="F209" s="223" t="s">
        <v>166</v>
      </c>
      <c r="G209" s="223" t="s">
        <v>963</v>
      </c>
      <c r="H209" s="85">
        <v>35</v>
      </c>
      <c r="I209" s="86">
        <v>133085680</v>
      </c>
      <c r="J209" s="87">
        <v>63000350</v>
      </c>
      <c r="K209" s="73">
        <f t="shared" si="46"/>
        <v>196086030</v>
      </c>
      <c r="L209" s="177">
        <f t="shared" si="45"/>
        <v>5602458</v>
      </c>
      <c r="M209" s="183">
        <f t="shared" si="48"/>
        <v>1.4459224985540775E-3</v>
      </c>
    </row>
    <row r="210" spans="2:13" ht="29.25" customHeight="1">
      <c r="B210" s="392">
        <v>42</v>
      </c>
      <c r="C210" s="405" t="s">
        <v>15</v>
      </c>
      <c r="D210" s="398">
        <f>Q46</f>
        <v>63271</v>
      </c>
      <c r="E210" s="88" t="s">
        <v>178</v>
      </c>
      <c r="F210" s="221" t="s">
        <v>283</v>
      </c>
      <c r="G210" s="221" t="s">
        <v>179</v>
      </c>
      <c r="H210" s="137">
        <v>1</v>
      </c>
      <c r="I210" s="138">
        <v>7457180</v>
      </c>
      <c r="J210" s="139">
        <v>56810</v>
      </c>
      <c r="K210" s="71">
        <f t="shared" si="46"/>
        <v>7513990</v>
      </c>
      <c r="L210" s="175">
        <f t="shared" si="45"/>
        <v>7513990</v>
      </c>
      <c r="M210" s="182">
        <f>IFERROR(H210/$Q$46,"-")</f>
        <v>1.5805029160278801E-5</v>
      </c>
    </row>
    <row r="211" spans="2:13" ht="29.25" customHeight="1">
      <c r="B211" s="393"/>
      <c r="C211" s="386"/>
      <c r="D211" s="403"/>
      <c r="E211" s="80" t="s">
        <v>157</v>
      </c>
      <c r="F211" s="222" t="s">
        <v>165</v>
      </c>
      <c r="G211" s="222" t="s">
        <v>190</v>
      </c>
      <c r="H211" s="81">
        <v>2</v>
      </c>
      <c r="I211" s="82">
        <v>14218790</v>
      </c>
      <c r="J211" s="83">
        <v>44610</v>
      </c>
      <c r="K211" s="72">
        <f t="shared" si="46"/>
        <v>14263400</v>
      </c>
      <c r="L211" s="176">
        <f t="shared" si="45"/>
        <v>7131700</v>
      </c>
      <c r="M211" s="183">
        <f t="shared" ref="M211:M214" si="49">IFERROR(H211/$Q$46,"-")</f>
        <v>3.1610058320557602E-5</v>
      </c>
    </row>
    <row r="212" spans="2:13" ht="29.25" customHeight="1">
      <c r="B212" s="393"/>
      <c r="C212" s="386"/>
      <c r="D212" s="403"/>
      <c r="E212" s="80" t="s">
        <v>156</v>
      </c>
      <c r="F212" s="222" t="s">
        <v>164</v>
      </c>
      <c r="G212" s="222" t="s">
        <v>293</v>
      </c>
      <c r="H212" s="81">
        <v>27</v>
      </c>
      <c r="I212" s="82">
        <v>95474720</v>
      </c>
      <c r="J212" s="83">
        <v>91812060</v>
      </c>
      <c r="K212" s="72">
        <f t="shared" si="46"/>
        <v>187286780</v>
      </c>
      <c r="L212" s="176">
        <f t="shared" si="45"/>
        <v>6936547.4074074076</v>
      </c>
      <c r="M212" s="183">
        <f t="shared" si="49"/>
        <v>4.2673578732752764E-4</v>
      </c>
    </row>
    <row r="213" spans="2:13" ht="29.25" customHeight="1">
      <c r="B213" s="393"/>
      <c r="C213" s="386"/>
      <c r="D213" s="403"/>
      <c r="E213" s="80" t="s">
        <v>147</v>
      </c>
      <c r="F213" s="222" t="s">
        <v>163</v>
      </c>
      <c r="G213" s="222" t="s">
        <v>965</v>
      </c>
      <c r="H213" s="81">
        <v>14</v>
      </c>
      <c r="I213" s="82">
        <v>86210250</v>
      </c>
      <c r="J213" s="83">
        <v>1368940</v>
      </c>
      <c r="K213" s="72">
        <f t="shared" si="46"/>
        <v>87579190</v>
      </c>
      <c r="L213" s="176">
        <f t="shared" si="45"/>
        <v>6255656.4285714282</v>
      </c>
      <c r="M213" s="183">
        <f t="shared" si="49"/>
        <v>2.212704082439032E-4</v>
      </c>
    </row>
    <row r="214" spans="2:13" ht="29.25" customHeight="1" thickBot="1">
      <c r="B214" s="394"/>
      <c r="C214" s="388"/>
      <c r="D214" s="410"/>
      <c r="E214" s="84" t="s">
        <v>145</v>
      </c>
      <c r="F214" s="223" t="s">
        <v>162</v>
      </c>
      <c r="G214" s="223" t="s">
        <v>292</v>
      </c>
      <c r="H214" s="85">
        <v>281</v>
      </c>
      <c r="I214" s="86">
        <v>909305090</v>
      </c>
      <c r="J214" s="87">
        <v>812567310</v>
      </c>
      <c r="K214" s="73">
        <f t="shared" si="46"/>
        <v>1721872400</v>
      </c>
      <c r="L214" s="177">
        <f t="shared" si="45"/>
        <v>6127659.7864768682</v>
      </c>
      <c r="M214" s="184">
        <f t="shared" si="49"/>
        <v>4.441213194038343E-3</v>
      </c>
    </row>
    <row r="215" spans="2:13" ht="29.25" customHeight="1">
      <c r="B215" s="392">
        <v>43</v>
      </c>
      <c r="C215" s="405" t="s">
        <v>10</v>
      </c>
      <c r="D215" s="398">
        <f>Q47</f>
        <v>38793</v>
      </c>
      <c r="E215" s="88" t="s">
        <v>156</v>
      </c>
      <c r="F215" s="221" t="s">
        <v>164</v>
      </c>
      <c r="G215" s="221" t="s">
        <v>794</v>
      </c>
      <c r="H215" s="137">
        <v>22</v>
      </c>
      <c r="I215" s="138">
        <v>104457620</v>
      </c>
      <c r="J215" s="139">
        <v>65430970</v>
      </c>
      <c r="K215" s="71">
        <f t="shared" si="46"/>
        <v>169888590</v>
      </c>
      <c r="L215" s="175">
        <f t="shared" si="45"/>
        <v>7722208.6363636367</v>
      </c>
      <c r="M215" s="182">
        <f>IFERROR(H215/$Q$47,"-")</f>
        <v>5.6711262341144024E-4</v>
      </c>
    </row>
    <row r="216" spans="2:13" ht="29.1" customHeight="1">
      <c r="B216" s="393"/>
      <c r="C216" s="386"/>
      <c r="D216" s="403"/>
      <c r="E216" s="80" t="s">
        <v>158</v>
      </c>
      <c r="F216" s="222" t="s">
        <v>166</v>
      </c>
      <c r="G216" s="222" t="s">
        <v>424</v>
      </c>
      <c r="H216" s="81">
        <v>50</v>
      </c>
      <c r="I216" s="82">
        <v>250492850</v>
      </c>
      <c r="J216" s="83">
        <v>112406870</v>
      </c>
      <c r="K216" s="72">
        <f t="shared" si="46"/>
        <v>362899720</v>
      </c>
      <c r="L216" s="176">
        <f t="shared" si="45"/>
        <v>7257994.4000000004</v>
      </c>
      <c r="M216" s="183">
        <f t="shared" ref="M216:M219" si="50">IFERROR(H216/$Q$47,"-")</f>
        <v>1.2888923259350914E-3</v>
      </c>
    </row>
    <row r="217" spans="2:13" ht="29.25" customHeight="1">
      <c r="B217" s="393"/>
      <c r="C217" s="386"/>
      <c r="D217" s="403"/>
      <c r="E217" s="80" t="s">
        <v>147</v>
      </c>
      <c r="F217" s="222" t="s">
        <v>163</v>
      </c>
      <c r="G217" s="222" t="s">
        <v>966</v>
      </c>
      <c r="H217" s="81">
        <v>4</v>
      </c>
      <c r="I217" s="82">
        <v>26103830</v>
      </c>
      <c r="J217" s="83">
        <v>126970</v>
      </c>
      <c r="K217" s="72">
        <f t="shared" si="46"/>
        <v>26230800</v>
      </c>
      <c r="L217" s="176">
        <f t="shared" si="45"/>
        <v>6557700</v>
      </c>
      <c r="M217" s="183">
        <f t="shared" si="50"/>
        <v>1.0311138607480731E-4</v>
      </c>
    </row>
    <row r="218" spans="2:13" ht="29.25" customHeight="1">
      <c r="B218" s="393"/>
      <c r="C218" s="386"/>
      <c r="D218" s="403"/>
      <c r="E218" s="80" t="s">
        <v>319</v>
      </c>
      <c r="F218" s="222" t="s">
        <v>320</v>
      </c>
      <c r="G218" s="222" t="s">
        <v>967</v>
      </c>
      <c r="H218" s="81">
        <v>55</v>
      </c>
      <c r="I218" s="82">
        <v>102143410</v>
      </c>
      <c r="J218" s="83">
        <v>208988970</v>
      </c>
      <c r="K218" s="72">
        <f t="shared" si="46"/>
        <v>311132380</v>
      </c>
      <c r="L218" s="176">
        <f t="shared" si="45"/>
        <v>5656952.3636363633</v>
      </c>
      <c r="M218" s="183">
        <f t="shared" si="50"/>
        <v>1.4177815585286004E-3</v>
      </c>
    </row>
    <row r="219" spans="2:13" ht="42" customHeight="1" thickBot="1">
      <c r="B219" s="394"/>
      <c r="C219" s="388"/>
      <c r="D219" s="410"/>
      <c r="E219" s="84" t="s">
        <v>146</v>
      </c>
      <c r="F219" s="223" t="s">
        <v>155</v>
      </c>
      <c r="G219" s="223" t="s">
        <v>968</v>
      </c>
      <c r="H219" s="85">
        <v>9</v>
      </c>
      <c r="I219" s="86">
        <v>48019400</v>
      </c>
      <c r="J219" s="87">
        <v>2111020</v>
      </c>
      <c r="K219" s="73">
        <f t="shared" si="46"/>
        <v>50130420</v>
      </c>
      <c r="L219" s="177">
        <f t="shared" si="45"/>
        <v>5570046.666666667</v>
      </c>
      <c r="M219" s="183">
        <f t="shared" si="50"/>
        <v>2.3200061866831645E-4</v>
      </c>
    </row>
    <row r="220" spans="2:13" ht="51.95" customHeight="1">
      <c r="B220" s="392">
        <v>44</v>
      </c>
      <c r="C220" s="405" t="s">
        <v>22</v>
      </c>
      <c r="D220" s="398">
        <f>Q48</f>
        <v>42898</v>
      </c>
      <c r="E220" s="88" t="s">
        <v>146</v>
      </c>
      <c r="F220" s="221" t="s">
        <v>155</v>
      </c>
      <c r="G220" s="221" t="s">
        <v>970</v>
      </c>
      <c r="H220" s="137">
        <v>8</v>
      </c>
      <c r="I220" s="138">
        <v>73214860</v>
      </c>
      <c r="J220" s="139">
        <v>3635240</v>
      </c>
      <c r="K220" s="71">
        <f t="shared" si="46"/>
        <v>76850100</v>
      </c>
      <c r="L220" s="175">
        <f t="shared" si="45"/>
        <v>9606262.5</v>
      </c>
      <c r="M220" s="182">
        <f>IFERROR(H220/$Q$48,"-")</f>
        <v>1.864888806004942E-4</v>
      </c>
    </row>
    <row r="221" spans="2:13" ht="29.25" customHeight="1">
      <c r="B221" s="393"/>
      <c r="C221" s="386"/>
      <c r="D221" s="403"/>
      <c r="E221" s="80" t="s">
        <v>154</v>
      </c>
      <c r="F221" s="222" t="s">
        <v>289</v>
      </c>
      <c r="G221" s="222" t="s">
        <v>201</v>
      </c>
      <c r="H221" s="81">
        <v>1</v>
      </c>
      <c r="I221" s="82">
        <v>7092830</v>
      </c>
      <c r="J221" s="83">
        <v>0</v>
      </c>
      <c r="K221" s="72">
        <f t="shared" si="46"/>
        <v>7092830</v>
      </c>
      <c r="L221" s="176">
        <f t="shared" si="45"/>
        <v>7092830</v>
      </c>
      <c r="M221" s="183">
        <f t="shared" ref="M221:M224" si="51">IFERROR(H221/$Q$48,"-")</f>
        <v>2.3311110075061775E-5</v>
      </c>
    </row>
    <row r="222" spans="2:13" ht="29.25" customHeight="1">
      <c r="B222" s="393"/>
      <c r="C222" s="386"/>
      <c r="D222" s="403"/>
      <c r="E222" s="80" t="s">
        <v>145</v>
      </c>
      <c r="F222" s="222" t="s">
        <v>162</v>
      </c>
      <c r="G222" s="222" t="s">
        <v>338</v>
      </c>
      <c r="H222" s="81">
        <v>197</v>
      </c>
      <c r="I222" s="82">
        <v>425821780</v>
      </c>
      <c r="J222" s="83">
        <v>727156150</v>
      </c>
      <c r="K222" s="72">
        <f t="shared" si="46"/>
        <v>1152977930</v>
      </c>
      <c r="L222" s="176">
        <f t="shared" si="45"/>
        <v>5852679.8477157364</v>
      </c>
      <c r="M222" s="183">
        <f t="shared" si="51"/>
        <v>4.5922886847871696E-3</v>
      </c>
    </row>
    <row r="223" spans="2:13" ht="42" customHeight="1">
      <c r="B223" s="393"/>
      <c r="C223" s="386"/>
      <c r="D223" s="403"/>
      <c r="E223" s="80" t="s">
        <v>156</v>
      </c>
      <c r="F223" s="222" t="s">
        <v>164</v>
      </c>
      <c r="G223" s="222" t="s">
        <v>971</v>
      </c>
      <c r="H223" s="81">
        <v>20</v>
      </c>
      <c r="I223" s="82">
        <v>79519060</v>
      </c>
      <c r="J223" s="83">
        <v>33146400</v>
      </c>
      <c r="K223" s="72">
        <f t="shared" si="46"/>
        <v>112665460</v>
      </c>
      <c r="L223" s="176">
        <f t="shared" si="45"/>
        <v>5633273</v>
      </c>
      <c r="M223" s="183">
        <f t="shared" si="51"/>
        <v>4.6622220150123548E-4</v>
      </c>
    </row>
    <row r="224" spans="2:13" ht="36" customHeight="1" thickBot="1">
      <c r="B224" s="394"/>
      <c r="C224" s="388"/>
      <c r="D224" s="410"/>
      <c r="E224" s="84" t="s">
        <v>160</v>
      </c>
      <c r="F224" s="223" t="s">
        <v>168</v>
      </c>
      <c r="G224" s="223" t="s">
        <v>410</v>
      </c>
      <c r="H224" s="85">
        <v>8</v>
      </c>
      <c r="I224" s="86">
        <v>37854190</v>
      </c>
      <c r="J224" s="87">
        <v>2864270</v>
      </c>
      <c r="K224" s="73">
        <f t="shared" si="46"/>
        <v>40718460</v>
      </c>
      <c r="L224" s="177">
        <f t="shared" si="45"/>
        <v>5089807.5</v>
      </c>
      <c r="M224" s="183">
        <f t="shared" si="51"/>
        <v>1.864888806004942E-4</v>
      </c>
    </row>
    <row r="225" spans="2:13" ht="29.25" customHeight="1">
      <c r="B225" s="392">
        <v>45</v>
      </c>
      <c r="C225" s="405" t="s">
        <v>48</v>
      </c>
      <c r="D225" s="398">
        <f>Q49</f>
        <v>14920</v>
      </c>
      <c r="E225" s="88" t="s">
        <v>145</v>
      </c>
      <c r="F225" s="221" t="s">
        <v>162</v>
      </c>
      <c r="G225" s="221" t="s">
        <v>338</v>
      </c>
      <c r="H225" s="137">
        <v>84</v>
      </c>
      <c r="I225" s="138">
        <v>313085300</v>
      </c>
      <c r="J225" s="139">
        <v>242765430</v>
      </c>
      <c r="K225" s="71">
        <f t="shared" si="46"/>
        <v>555850730</v>
      </c>
      <c r="L225" s="175">
        <f t="shared" si="45"/>
        <v>6617270.5952380951</v>
      </c>
      <c r="M225" s="182">
        <f>IFERROR(H225/$Q$49,"-")</f>
        <v>5.6300268096514741E-3</v>
      </c>
    </row>
    <row r="226" spans="2:13" ht="42" customHeight="1">
      <c r="B226" s="393"/>
      <c r="C226" s="386"/>
      <c r="D226" s="403"/>
      <c r="E226" s="80" t="s">
        <v>146</v>
      </c>
      <c r="F226" s="222" t="s">
        <v>155</v>
      </c>
      <c r="G226" s="222" t="s">
        <v>974</v>
      </c>
      <c r="H226" s="81">
        <v>7</v>
      </c>
      <c r="I226" s="82">
        <v>42730820</v>
      </c>
      <c r="J226" s="83">
        <v>1284090</v>
      </c>
      <c r="K226" s="72">
        <f t="shared" si="46"/>
        <v>44014910</v>
      </c>
      <c r="L226" s="176">
        <f t="shared" si="45"/>
        <v>6287844.2857142854</v>
      </c>
      <c r="M226" s="183">
        <f t="shared" ref="M226:M229" si="52">IFERROR(H226/$Q$49,"-")</f>
        <v>4.6916890080428956E-4</v>
      </c>
    </row>
    <row r="227" spans="2:13" ht="29.25" customHeight="1">
      <c r="B227" s="393"/>
      <c r="C227" s="386"/>
      <c r="D227" s="403"/>
      <c r="E227" s="80" t="s">
        <v>156</v>
      </c>
      <c r="F227" s="222" t="s">
        <v>164</v>
      </c>
      <c r="G227" s="222" t="s">
        <v>975</v>
      </c>
      <c r="H227" s="81">
        <v>2</v>
      </c>
      <c r="I227" s="82">
        <v>9449790</v>
      </c>
      <c r="J227" s="83">
        <v>3081950</v>
      </c>
      <c r="K227" s="72">
        <f t="shared" si="46"/>
        <v>12531740</v>
      </c>
      <c r="L227" s="176">
        <f t="shared" si="45"/>
        <v>6265870</v>
      </c>
      <c r="M227" s="183">
        <f t="shared" si="52"/>
        <v>1.3404825737265417E-4</v>
      </c>
    </row>
    <row r="228" spans="2:13" ht="29.25" customHeight="1">
      <c r="B228" s="393"/>
      <c r="C228" s="386"/>
      <c r="D228" s="403"/>
      <c r="E228" s="80" t="s">
        <v>378</v>
      </c>
      <c r="F228" s="222" t="s">
        <v>379</v>
      </c>
      <c r="G228" s="222" t="s">
        <v>976</v>
      </c>
      <c r="H228" s="81">
        <v>2</v>
      </c>
      <c r="I228" s="82">
        <v>9281100</v>
      </c>
      <c r="J228" s="83">
        <v>1470280</v>
      </c>
      <c r="K228" s="72">
        <f t="shared" si="46"/>
        <v>10751380</v>
      </c>
      <c r="L228" s="176">
        <f t="shared" si="45"/>
        <v>5375690</v>
      </c>
      <c r="M228" s="183">
        <f t="shared" si="52"/>
        <v>1.3404825737265417E-4</v>
      </c>
    </row>
    <row r="229" spans="2:13" ht="29.25" customHeight="1" thickBot="1">
      <c r="B229" s="394"/>
      <c r="C229" s="388"/>
      <c r="D229" s="410"/>
      <c r="E229" s="84" t="s">
        <v>350</v>
      </c>
      <c r="F229" s="223" t="s">
        <v>351</v>
      </c>
      <c r="G229" s="223" t="s">
        <v>352</v>
      </c>
      <c r="H229" s="85">
        <v>1</v>
      </c>
      <c r="I229" s="86">
        <v>5137750</v>
      </c>
      <c r="J229" s="87">
        <v>182700</v>
      </c>
      <c r="K229" s="73">
        <f t="shared" si="46"/>
        <v>5320450</v>
      </c>
      <c r="L229" s="177">
        <f t="shared" si="45"/>
        <v>5320450</v>
      </c>
      <c r="M229" s="183">
        <f t="shared" si="52"/>
        <v>6.7024128686327084E-5</v>
      </c>
    </row>
    <row r="230" spans="2:13" ht="29.25" customHeight="1">
      <c r="B230" s="392">
        <v>46</v>
      </c>
      <c r="C230" s="405" t="s">
        <v>26</v>
      </c>
      <c r="D230" s="398">
        <f>Q50</f>
        <v>19066</v>
      </c>
      <c r="E230" s="88" t="s">
        <v>393</v>
      </c>
      <c r="F230" s="221" t="s">
        <v>394</v>
      </c>
      <c r="G230" s="221" t="s">
        <v>979</v>
      </c>
      <c r="H230" s="137">
        <v>1</v>
      </c>
      <c r="I230" s="138">
        <v>9587320</v>
      </c>
      <c r="J230" s="139">
        <v>124620</v>
      </c>
      <c r="K230" s="71">
        <f t="shared" si="46"/>
        <v>9711940</v>
      </c>
      <c r="L230" s="175">
        <f t="shared" si="45"/>
        <v>9711940</v>
      </c>
      <c r="M230" s="182">
        <f>IFERROR(H230/$Q$50,"-")</f>
        <v>5.2449386342179797E-5</v>
      </c>
    </row>
    <row r="231" spans="2:13" ht="29.25" customHeight="1">
      <c r="B231" s="393"/>
      <c r="C231" s="386"/>
      <c r="D231" s="403"/>
      <c r="E231" s="80" t="s">
        <v>156</v>
      </c>
      <c r="F231" s="222" t="s">
        <v>164</v>
      </c>
      <c r="G231" s="222" t="s">
        <v>980</v>
      </c>
      <c r="H231" s="81">
        <v>9</v>
      </c>
      <c r="I231" s="82">
        <v>65538720</v>
      </c>
      <c r="J231" s="83">
        <v>16953670</v>
      </c>
      <c r="K231" s="72">
        <f t="shared" si="46"/>
        <v>82492390</v>
      </c>
      <c r="L231" s="176">
        <f t="shared" si="45"/>
        <v>9165821.1111111119</v>
      </c>
      <c r="M231" s="183">
        <f t="shared" ref="M231:M234" si="53">IFERROR(H231/$Q$50,"-")</f>
        <v>4.7204447707961818E-4</v>
      </c>
    </row>
    <row r="232" spans="2:13" ht="29.25" customHeight="1">
      <c r="B232" s="393"/>
      <c r="C232" s="386"/>
      <c r="D232" s="403"/>
      <c r="E232" s="80" t="s">
        <v>157</v>
      </c>
      <c r="F232" s="222" t="s">
        <v>165</v>
      </c>
      <c r="G232" s="222" t="s">
        <v>190</v>
      </c>
      <c r="H232" s="81">
        <v>1</v>
      </c>
      <c r="I232" s="82">
        <v>6880190</v>
      </c>
      <c r="J232" s="83">
        <v>0</v>
      </c>
      <c r="K232" s="72">
        <f t="shared" si="46"/>
        <v>6880190</v>
      </c>
      <c r="L232" s="176">
        <f t="shared" si="45"/>
        <v>6880190</v>
      </c>
      <c r="M232" s="183">
        <f t="shared" si="53"/>
        <v>5.2449386342179797E-5</v>
      </c>
    </row>
    <row r="233" spans="2:13" ht="29.25" customHeight="1">
      <c r="B233" s="393"/>
      <c r="C233" s="386"/>
      <c r="D233" s="403"/>
      <c r="E233" s="80" t="s">
        <v>145</v>
      </c>
      <c r="F233" s="222" t="s">
        <v>162</v>
      </c>
      <c r="G233" s="222" t="s">
        <v>292</v>
      </c>
      <c r="H233" s="81">
        <v>93</v>
      </c>
      <c r="I233" s="82">
        <v>305270060</v>
      </c>
      <c r="J233" s="83">
        <v>290935060</v>
      </c>
      <c r="K233" s="72">
        <f t="shared" si="46"/>
        <v>596205120</v>
      </c>
      <c r="L233" s="176">
        <f t="shared" si="45"/>
        <v>6410807.7419354841</v>
      </c>
      <c r="M233" s="183">
        <f t="shared" si="53"/>
        <v>4.8777929298227211E-3</v>
      </c>
    </row>
    <row r="234" spans="2:13" ht="29.25" customHeight="1" thickBot="1">
      <c r="B234" s="394"/>
      <c r="C234" s="388"/>
      <c r="D234" s="410"/>
      <c r="E234" s="84" t="s">
        <v>872</v>
      </c>
      <c r="F234" s="223" t="s">
        <v>873</v>
      </c>
      <c r="G234" s="223" t="s">
        <v>981</v>
      </c>
      <c r="H234" s="85">
        <v>3</v>
      </c>
      <c r="I234" s="86">
        <v>14900560</v>
      </c>
      <c r="J234" s="87">
        <v>1362310</v>
      </c>
      <c r="K234" s="73">
        <f t="shared" si="46"/>
        <v>16262870</v>
      </c>
      <c r="L234" s="177">
        <f t="shared" si="45"/>
        <v>5420956.666666667</v>
      </c>
      <c r="M234" s="183">
        <f t="shared" si="53"/>
        <v>1.5734815902653939E-4</v>
      </c>
    </row>
    <row r="235" spans="2:13" ht="26.1" customHeight="1">
      <c r="B235" s="392">
        <v>47</v>
      </c>
      <c r="C235" s="405" t="s">
        <v>16</v>
      </c>
      <c r="D235" s="398">
        <f>Q51</f>
        <v>38675</v>
      </c>
      <c r="E235" s="88" t="s">
        <v>156</v>
      </c>
      <c r="F235" s="221" t="s">
        <v>164</v>
      </c>
      <c r="G235" s="221" t="s">
        <v>983</v>
      </c>
      <c r="H235" s="137">
        <v>11</v>
      </c>
      <c r="I235" s="138">
        <v>71314560</v>
      </c>
      <c r="J235" s="139">
        <v>29049560</v>
      </c>
      <c r="K235" s="71">
        <f t="shared" si="46"/>
        <v>100364120</v>
      </c>
      <c r="L235" s="175">
        <f t="shared" si="45"/>
        <v>9124010.9090909082</v>
      </c>
      <c r="M235" s="182">
        <f>IFERROR(H235/$Q$51,"-")</f>
        <v>2.8442146089204911E-4</v>
      </c>
    </row>
    <row r="236" spans="2:13" ht="29.25" customHeight="1">
      <c r="B236" s="393"/>
      <c r="C236" s="386"/>
      <c r="D236" s="403"/>
      <c r="E236" s="80" t="s">
        <v>180</v>
      </c>
      <c r="F236" s="222" t="s">
        <v>181</v>
      </c>
      <c r="G236" s="222" t="s">
        <v>390</v>
      </c>
      <c r="H236" s="81">
        <v>3</v>
      </c>
      <c r="I236" s="82">
        <v>23565510</v>
      </c>
      <c r="J236" s="83">
        <v>150380</v>
      </c>
      <c r="K236" s="72">
        <f t="shared" si="46"/>
        <v>23715890</v>
      </c>
      <c r="L236" s="176">
        <f t="shared" si="45"/>
        <v>7905296.666666667</v>
      </c>
      <c r="M236" s="183">
        <f t="shared" ref="M236:M239" si="54">IFERROR(H236/$Q$51,"-")</f>
        <v>7.7569489334195223E-5</v>
      </c>
    </row>
    <row r="237" spans="2:13" ht="29.25" customHeight="1">
      <c r="B237" s="393"/>
      <c r="C237" s="386"/>
      <c r="D237" s="403"/>
      <c r="E237" s="80" t="s">
        <v>147</v>
      </c>
      <c r="F237" s="222" t="s">
        <v>163</v>
      </c>
      <c r="G237" s="222" t="s">
        <v>984</v>
      </c>
      <c r="H237" s="81">
        <v>3</v>
      </c>
      <c r="I237" s="82">
        <v>17031540</v>
      </c>
      <c r="J237" s="83">
        <v>3774340</v>
      </c>
      <c r="K237" s="72">
        <f t="shared" si="46"/>
        <v>20805880</v>
      </c>
      <c r="L237" s="176">
        <f t="shared" si="45"/>
        <v>6935293.333333333</v>
      </c>
      <c r="M237" s="183">
        <f t="shared" si="54"/>
        <v>7.7569489334195223E-5</v>
      </c>
    </row>
    <row r="238" spans="2:13" ht="29.25" customHeight="1">
      <c r="B238" s="393"/>
      <c r="C238" s="386"/>
      <c r="D238" s="403"/>
      <c r="E238" s="80" t="s">
        <v>146</v>
      </c>
      <c r="F238" s="222" t="s">
        <v>155</v>
      </c>
      <c r="G238" s="222" t="s">
        <v>901</v>
      </c>
      <c r="H238" s="81">
        <v>19</v>
      </c>
      <c r="I238" s="82">
        <v>117793910</v>
      </c>
      <c r="J238" s="83">
        <v>2701900</v>
      </c>
      <c r="K238" s="72">
        <f t="shared" si="46"/>
        <v>120495810</v>
      </c>
      <c r="L238" s="176">
        <f t="shared" si="45"/>
        <v>6341884.7368421052</v>
      </c>
      <c r="M238" s="183">
        <f t="shared" si="54"/>
        <v>4.9127343244990301E-4</v>
      </c>
    </row>
    <row r="239" spans="2:13" ht="29.25" customHeight="1" thickBot="1">
      <c r="B239" s="394"/>
      <c r="C239" s="388"/>
      <c r="D239" s="410"/>
      <c r="E239" s="84" t="s">
        <v>145</v>
      </c>
      <c r="F239" s="223" t="s">
        <v>162</v>
      </c>
      <c r="G239" s="223" t="s">
        <v>292</v>
      </c>
      <c r="H239" s="85">
        <v>167</v>
      </c>
      <c r="I239" s="86">
        <v>515449660</v>
      </c>
      <c r="J239" s="87">
        <v>477727660</v>
      </c>
      <c r="K239" s="73">
        <f t="shared" si="46"/>
        <v>993177320</v>
      </c>
      <c r="L239" s="177">
        <f t="shared" si="45"/>
        <v>5947169.5808383236</v>
      </c>
      <c r="M239" s="183">
        <f t="shared" si="54"/>
        <v>4.3180349062702005E-3</v>
      </c>
    </row>
    <row r="240" spans="2:13" ht="42" customHeight="1">
      <c r="B240" s="392">
        <v>48</v>
      </c>
      <c r="C240" s="405" t="s">
        <v>27</v>
      </c>
      <c r="D240" s="398">
        <f>Q52</f>
        <v>20759</v>
      </c>
      <c r="E240" s="88" t="s">
        <v>146</v>
      </c>
      <c r="F240" s="221" t="s">
        <v>155</v>
      </c>
      <c r="G240" s="221" t="s">
        <v>985</v>
      </c>
      <c r="H240" s="137">
        <v>4</v>
      </c>
      <c r="I240" s="138">
        <v>34951070</v>
      </c>
      <c r="J240" s="139">
        <v>744690</v>
      </c>
      <c r="K240" s="71">
        <f t="shared" si="46"/>
        <v>35695760</v>
      </c>
      <c r="L240" s="175">
        <f t="shared" si="45"/>
        <v>8923940</v>
      </c>
      <c r="M240" s="182">
        <f>IFERROR(H240/$Q$52,"-")</f>
        <v>1.9268750903222699E-4</v>
      </c>
    </row>
    <row r="241" spans="2:13" ht="29.25" customHeight="1">
      <c r="B241" s="393"/>
      <c r="C241" s="386"/>
      <c r="D241" s="403"/>
      <c r="E241" s="80" t="s">
        <v>451</v>
      </c>
      <c r="F241" s="222" t="s">
        <v>452</v>
      </c>
      <c r="G241" s="222" t="s">
        <v>986</v>
      </c>
      <c r="H241" s="81">
        <v>3</v>
      </c>
      <c r="I241" s="82">
        <v>16641570</v>
      </c>
      <c r="J241" s="83">
        <v>4011990</v>
      </c>
      <c r="K241" s="72">
        <f t="shared" si="46"/>
        <v>20653560</v>
      </c>
      <c r="L241" s="176">
        <f t="shared" si="45"/>
        <v>6884520</v>
      </c>
      <c r="M241" s="183">
        <f t="shared" ref="M241:M244" si="55">IFERROR(H241/$Q$52,"-")</f>
        <v>1.4451563177417023E-4</v>
      </c>
    </row>
    <row r="242" spans="2:13" ht="29.25" customHeight="1">
      <c r="B242" s="393"/>
      <c r="C242" s="386"/>
      <c r="D242" s="403"/>
      <c r="E242" s="80" t="s">
        <v>156</v>
      </c>
      <c r="F242" s="222" t="s">
        <v>164</v>
      </c>
      <c r="G242" s="222" t="s">
        <v>293</v>
      </c>
      <c r="H242" s="81">
        <v>15</v>
      </c>
      <c r="I242" s="82">
        <v>43338690</v>
      </c>
      <c r="J242" s="83">
        <v>44211110</v>
      </c>
      <c r="K242" s="72">
        <f t="shared" si="46"/>
        <v>87549800</v>
      </c>
      <c r="L242" s="176">
        <f t="shared" si="45"/>
        <v>5836653.333333333</v>
      </c>
      <c r="M242" s="183">
        <f t="shared" si="55"/>
        <v>7.2257815887085124E-4</v>
      </c>
    </row>
    <row r="243" spans="2:13" ht="29.25" customHeight="1">
      <c r="B243" s="393"/>
      <c r="C243" s="386"/>
      <c r="D243" s="403"/>
      <c r="E243" s="80" t="s">
        <v>145</v>
      </c>
      <c r="F243" s="222" t="s">
        <v>162</v>
      </c>
      <c r="G243" s="222" t="s">
        <v>338</v>
      </c>
      <c r="H243" s="81">
        <v>84</v>
      </c>
      <c r="I243" s="82">
        <v>198419170</v>
      </c>
      <c r="J243" s="83">
        <v>278717420</v>
      </c>
      <c r="K243" s="72">
        <f t="shared" si="46"/>
        <v>477136590</v>
      </c>
      <c r="L243" s="176">
        <f t="shared" si="45"/>
        <v>5680197.5</v>
      </c>
      <c r="M243" s="183">
        <f t="shared" si="55"/>
        <v>4.046437689676767E-3</v>
      </c>
    </row>
    <row r="244" spans="2:13" ht="29.25" customHeight="1" thickBot="1">
      <c r="B244" s="394"/>
      <c r="C244" s="388"/>
      <c r="D244" s="410"/>
      <c r="E244" s="84" t="s">
        <v>319</v>
      </c>
      <c r="F244" s="223" t="s">
        <v>320</v>
      </c>
      <c r="G244" s="223" t="s">
        <v>987</v>
      </c>
      <c r="H244" s="85">
        <v>24</v>
      </c>
      <c r="I244" s="86">
        <v>39742110</v>
      </c>
      <c r="J244" s="87">
        <v>87176530</v>
      </c>
      <c r="K244" s="73">
        <f t="shared" si="46"/>
        <v>126918640</v>
      </c>
      <c r="L244" s="177">
        <f t="shared" si="45"/>
        <v>5288276.666666667</v>
      </c>
      <c r="M244" s="184">
        <f t="shared" si="55"/>
        <v>1.1561250541933619E-3</v>
      </c>
    </row>
    <row r="245" spans="2:13" ht="27.2" customHeight="1">
      <c r="B245" s="392">
        <v>49</v>
      </c>
      <c r="C245" s="405" t="s">
        <v>28</v>
      </c>
      <c r="D245" s="398">
        <f>Q53</f>
        <v>20958</v>
      </c>
      <c r="E245" s="88" t="s">
        <v>148</v>
      </c>
      <c r="F245" s="221" t="s">
        <v>282</v>
      </c>
      <c r="G245" s="221" t="s">
        <v>193</v>
      </c>
      <c r="H245" s="137">
        <v>1</v>
      </c>
      <c r="I245" s="138">
        <v>7545830</v>
      </c>
      <c r="J245" s="139">
        <v>48700</v>
      </c>
      <c r="K245" s="71">
        <f t="shared" si="46"/>
        <v>7594530</v>
      </c>
      <c r="L245" s="175">
        <f t="shared" si="45"/>
        <v>7594530</v>
      </c>
      <c r="M245" s="182">
        <f>IFERROR(H245/$Q$53,"-")</f>
        <v>4.7714476572192006E-5</v>
      </c>
    </row>
    <row r="246" spans="2:13" ht="29.25" customHeight="1">
      <c r="B246" s="393"/>
      <c r="C246" s="386"/>
      <c r="D246" s="403"/>
      <c r="E246" s="80" t="s">
        <v>147</v>
      </c>
      <c r="F246" s="222" t="s">
        <v>163</v>
      </c>
      <c r="G246" s="222" t="s">
        <v>187</v>
      </c>
      <c r="H246" s="81">
        <v>1</v>
      </c>
      <c r="I246" s="82">
        <v>7382700</v>
      </c>
      <c r="J246" s="83">
        <v>0</v>
      </c>
      <c r="K246" s="72">
        <f t="shared" si="46"/>
        <v>7382700</v>
      </c>
      <c r="L246" s="176">
        <f t="shared" si="45"/>
        <v>7382700</v>
      </c>
      <c r="M246" s="183">
        <f t="shared" ref="M246:M249" si="56">IFERROR(H246/$Q$53,"-")</f>
        <v>4.7714476572192006E-5</v>
      </c>
    </row>
    <row r="247" spans="2:13" ht="42" customHeight="1">
      <c r="B247" s="393"/>
      <c r="C247" s="386"/>
      <c r="D247" s="403"/>
      <c r="E247" s="80" t="s">
        <v>188</v>
      </c>
      <c r="F247" s="222" t="s">
        <v>189</v>
      </c>
      <c r="G247" s="222" t="s">
        <v>990</v>
      </c>
      <c r="H247" s="81">
        <v>9</v>
      </c>
      <c r="I247" s="82">
        <v>51858350</v>
      </c>
      <c r="J247" s="83">
        <v>6005020</v>
      </c>
      <c r="K247" s="72">
        <f t="shared" si="46"/>
        <v>57863370</v>
      </c>
      <c r="L247" s="176">
        <f t="shared" si="45"/>
        <v>6429263.333333333</v>
      </c>
      <c r="M247" s="183">
        <f t="shared" si="56"/>
        <v>4.2943028914972805E-4</v>
      </c>
    </row>
    <row r="248" spans="2:13" ht="28.35" customHeight="1">
      <c r="B248" s="393"/>
      <c r="C248" s="386"/>
      <c r="D248" s="403"/>
      <c r="E248" s="80" t="s">
        <v>156</v>
      </c>
      <c r="F248" s="222" t="s">
        <v>164</v>
      </c>
      <c r="G248" s="222" t="s">
        <v>794</v>
      </c>
      <c r="H248" s="81">
        <v>10</v>
      </c>
      <c r="I248" s="82">
        <v>45866270</v>
      </c>
      <c r="J248" s="83">
        <v>16814190</v>
      </c>
      <c r="K248" s="72">
        <f t="shared" si="46"/>
        <v>62680460</v>
      </c>
      <c r="L248" s="176">
        <f t="shared" si="45"/>
        <v>6268046</v>
      </c>
      <c r="M248" s="183">
        <f t="shared" si="56"/>
        <v>4.7714476572192005E-4</v>
      </c>
    </row>
    <row r="249" spans="2:13" ht="42" customHeight="1" thickBot="1">
      <c r="B249" s="394"/>
      <c r="C249" s="388"/>
      <c r="D249" s="410"/>
      <c r="E249" s="84" t="s">
        <v>146</v>
      </c>
      <c r="F249" s="223" t="s">
        <v>155</v>
      </c>
      <c r="G249" s="223" t="s">
        <v>991</v>
      </c>
      <c r="H249" s="85">
        <v>9</v>
      </c>
      <c r="I249" s="86">
        <v>50337090</v>
      </c>
      <c r="J249" s="87">
        <v>1135110</v>
      </c>
      <c r="K249" s="73">
        <f t="shared" si="46"/>
        <v>51472200</v>
      </c>
      <c r="L249" s="177">
        <f t="shared" si="45"/>
        <v>5719133.333333333</v>
      </c>
      <c r="M249" s="184">
        <f t="shared" si="56"/>
        <v>4.2943028914972805E-4</v>
      </c>
    </row>
    <row r="250" spans="2:13" ht="28.35" customHeight="1">
      <c r="B250" s="392">
        <v>50</v>
      </c>
      <c r="C250" s="405" t="s">
        <v>17</v>
      </c>
      <c r="D250" s="398">
        <f>Q54</f>
        <v>18785</v>
      </c>
      <c r="E250" s="88" t="s">
        <v>146</v>
      </c>
      <c r="F250" s="221" t="s">
        <v>155</v>
      </c>
      <c r="G250" s="221" t="s">
        <v>992</v>
      </c>
      <c r="H250" s="137">
        <v>3</v>
      </c>
      <c r="I250" s="138">
        <v>29687960</v>
      </c>
      <c r="J250" s="139">
        <v>41470</v>
      </c>
      <c r="K250" s="71">
        <f t="shared" si="46"/>
        <v>29729430</v>
      </c>
      <c r="L250" s="175">
        <f t="shared" si="45"/>
        <v>9909810</v>
      </c>
      <c r="M250" s="182">
        <f>IFERROR(H250/$Q$54,"-")</f>
        <v>1.5970188980569602E-4</v>
      </c>
    </row>
    <row r="251" spans="2:13" ht="27.2" customHeight="1">
      <c r="B251" s="393"/>
      <c r="C251" s="386"/>
      <c r="D251" s="403"/>
      <c r="E251" s="80" t="s">
        <v>159</v>
      </c>
      <c r="F251" s="222" t="s">
        <v>167</v>
      </c>
      <c r="G251" s="222" t="s">
        <v>333</v>
      </c>
      <c r="H251" s="81">
        <v>2</v>
      </c>
      <c r="I251" s="82">
        <v>13265740</v>
      </c>
      <c r="J251" s="83">
        <v>7090</v>
      </c>
      <c r="K251" s="72">
        <f t="shared" si="46"/>
        <v>13272830</v>
      </c>
      <c r="L251" s="176">
        <f t="shared" si="45"/>
        <v>6636415</v>
      </c>
      <c r="M251" s="185">
        <f t="shared" ref="M251:M254" si="57">IFERROR(H251/$Q$54,"-")</f>
        <v>1.0646792653713069E-4</v>
      </c>
    </row>
    <row r="252" spans="2:13" ht="29.25" customHeight="1">
      <c r="B252" s="393"/>
      <c r="C252" s="386"/>
      <c r="D252" s="403"/>
      <c r="E252" s="80" t="s">
        <v>156</v>
      </c>
      <c r="F252" s="222" t="s">
        <v>164</v>
      </c>
      <c r="G252" s="222" t="s">
        <v>993</v>
      </c>
      <c r="H252" s="81">
        <v>8</v>
      </c>
      <c r="I252" s="82">
        <v>39915380</v>
      </c>
      <c r="J252" s="83">
        <v>10834610</v>
      </c>
      <c r="K252" s="72">
        <f t="shared" si="46"/>
        <v>50749990</v>
      </c>
      <c r="L252" s="176">
        <f t="shared" si="45"/>
        <v>6343748.75</v>
      </c>
      <c r="M252" s="183">
        <f t="shared" si="57"/>
        <v>4.2587170614852277E-4</v>
      </c>
    </row>
    <row r="253" spans="2:13" ht="27.2" customHeight="1">
      <c r="B253" s="393"/>
      <c r="C253" s="386"/>
      <c r="D253" s="403"/>
      <c r="E253" s="80" t="s">
        <v>145</v>
      </c>
      <c r="F253" s="222" t="s">
        <v>162</v>
      </c>
      <c r="G253" s="222" t="s">
        <v>292</v>
      </c>
      <c r="H253" s="81">
        <v>90</v>
      </c>
      <c r="I253" s="82">
        <v>275149080</v>
      </c>
      <c r="J253" s="83">
        <v>278053780</v>
      </c>
      <c r="K253" s="72">
        <f t="shared" si="46"/>
        <v>553202860</v>
      </c>
      <c r="L253" s="176">
        <f t="shared" si="45"/>
        <v>6146698.444444444</v>
      </c>
      <c r="M253" s="183">
        <f t="shared" si="57"/>
        <v>4.7910566941708806E-3</v>
      </c>
    </row>
    <row r="254" spans="2:13" ht="42" customHeight="1" thickBot="1">
      <c r="B254" s="394"/>
      <c r="C254" s="388"/>
      <c r="D254" s="410"/>
      <c r="E254" s="84" t="s">
        <v>158</v>
      </c>
      <c r="F254" s="223" t="s">
        <v>166</v>
      </c>
      <c r="G254" s="223" t="s">
        <v>994</v>
      </c>
      <c r="H254" s="85">
        <v>12</v>
      </c>
      <c r="I254" s="86">
        <v>48440720</v>
      </c>
      <c r="J254" s="87">
        <v>18563480</v>
      </c>
      <c r="K254" s="73">
        <f t="shared" si="46"/>
        <v>67004200</v>
      </c>
      <c r="L254" s="177">
        <f t="shared" si="45"/>
        <v>5583683.333333333</v>
      </c>
      <c r="M254" s="184">
        <f t="shared" si="57"/>
        <v>6.388075592227841E-4</v>
      </c>
    </row>
    <row r="255" spans="2:13" ht="29.25" customHeight="1">
      <c r="B255" s="392">
        <v>51</v>
      </c>
      <c r="C255" s="405" t="s">
        <v>49</v>
      </c>
      <c r="D255" s="398">
        <f>Q55</f>
        <v>25056</v>
      </c>
      <c r="E255" s="88" t="s">
        <v>328</v>
      </c>
      <c r="F255" s="221" t="s">
        <v>329</v>
      </c>
      <c r="G255" s="221" t="s">
        <v>330</v>
      </c>
      <c r="H255" s="137">
        <v>17</v>
      </c>
      <c r="I255" s="138">
        <v>54201030</v>
      </c>
      <c r="J255" s="139">
        <v>191608200</v>
      </c>
      <c r="K255" s="71">
        <f t="shared" si="46"/>
        <v>245809230</v>
      </c>
      <c r="L255" s="175">
        <f t="shared" si="45"/>
        <v>14459366.470588235</v>
      </c>
      <c r="M255" s="182">
        <f>IFERROR(H255/$Q$55,"-")</f>
        <v>6.7848020434227332E-4</v>
      </c>
    </row>
    <row r="256" spans="2:13" ht="29.25" customHeight="1">
      <c r="B256" s="393"/>
      <c r="C256" s="386"/>
      <c r="D256" s="403"/>
      <c r="E256" s="80" t="s">
        <v>156</v>
      </c>
      <c r="F256" s="222" t="s">
        <v>164</v>
      </c>
      <c r="G256" s="222" t="s">
        <v>996</v>
      </c>
      <c r="H256" s="81">
        <v>10</v>
      </c>
      <c r="I256" s="82">
        <v>32279950</v>
      </c>
      <c r="J256" s="83">
        <v>56544870</v>
      </c>
      <c r="K256" s="72">
        <f t="shared" si="46"/>
        <v>88824820</v>
      </c>
      <c r="L256" s="176">
        <f t="shared" si="45"/>
        <v>8882482</v>
      </c>
      <c r="M256" s="183">
        <f t="shared" ref="M256:M259" si="58">IFERROR(H256/$Q$55,"-")</f>
        <v>3.9910600255427844E-4</v>
      </c>
    </row>
    <row r="257" spans="2:13" ht="28.35" customHeight="1">
      <c r="B257" s="393"/>
      <c r="C257" s="386"/>
      <c r="D257" s="403"/>
      <c r="E257" s="80" t="s">
        <v>940</v>
      </c>
      <c r="F257" s="222" t="s">
        <v>941</v>
      </c>
      <c r="G257" s="222" t="s">
        <v>997</v>
      </c>
      <c r="H257" s="81">
        <v>1</v>
      </c>
      <c r="I257" s="82">
        <v>7794660</v>
      </c>
      <c r="J257" s="83">
        <v>0</v>
      </c>
      <c r="K257" s="72">
        <f t="shared" si="46"/>
        <v>7794660</v>
      </c>
      <c r="L257" s="176">
        <f t="shared" si="45"/>
        <v>7794660</v>
      </c>
      <c r="M257" s="183">
        <f t="shared" si="58"/>
        <v>3.9910600255427844E-5</v>
      </c>
    </row>
    <row r="258" spans="2:13" ht="42" customHeight="1">
      <c r="B258" s="393"/>
      <c r="C258" s="386"/>
      <c r="D258" s="403"/>
      <c r="E258" s="80" t="s">
        <v>146</v>
      </c>
      <c r="F258" s="222" t="s">
        <v>155</v>
      </c>
      <c r="G258" s="222" t="s">
        <v>998</v>
      </c>
      <c r="H258" s="81">
        <v>3</v>
      </c>
      <c r="I258" s="82">
        <v>21894140</v>
      </c>
      <c r="J258" s="83">
        <v>528550</v>
      </c>
      <c r="K258" s="72">
        <f t="shared" si="46"/>
        <v>22422690</v>
      </c>
      <c r="L258" s="176">
        <f t="shared" si="45"/>
        <v>7474230</v>
      </c>
      <c r="M258" s="183">
        <f t="shared" si="58"/>
        <v>1.1973180076628352E-4</v>
      </c>
    </row>
    <row r="259" spans="2:13" ht="28.35" customHeight="1" thickBot="1">
      <c r="B259" s="394"/>
      <c r="C259" s="388"/>
      <c r="D259" s="410"/>
      <c r="E259" s="84" t="s">
        <v>147</v>
      </c>
      <c r="F259" s="223" t="s">
        <v>163</v>
      </c>
      <c r="G259" s="223" t="s">
        <v>187</v>
      </c>
      <c r="H259" s="85">
        <v>2</v>
      </c>
      <c r="I259" s="86">
        <v>14141060</v>
      </c>
      <c r="J259" s="87">
        <v>0</v>
      </c>
      <c r="K259" s="73">
        <f t="shared" si="46"/>
        <v>14141060</v>
      </c>
      <c r="L259" s="177">
        <f t="shared" si="45"/>
        <v>7070530</v>
      </c>
      <c r="M259" s="183">
        <f t="shared" si="58"/>
        <v>7.9821200510855688E-5</v>
      </c>
    </row>
    <row r="260" spans="2:13" ht="51.95" customHeight="1">
      <c r="B260" s="392">
        <v>52</v>
      </c>
      <c r="C260" s="405" t="s">
        <v>5</v>
      </c>
      <c r="D260" s="398">
        <f>Q56</f>
        <v>20478</v>
      </c>
      <c r="E260" s="88" t="s">
        <v>146</v>
      </c>
      <c r="F260" s="221" t="s">
        <v>155</v>
      </c>
      <c r="G260" s="221" t="s">
        <v>1000</v>
      </c>
      <c r="H260" s="137">
        <v>5</v>
      </c>
      <c r="I260" s="138">
        <v>50132520</v>
      </c>
      <c r="J260" s="139">
        <v>1219780</v>
      </c>
      <c r="K260" s="71">
        <f t="shared" si="46"/>
        <v>51352300</v>
      </c>
      <c r="L260" s="175">
        <f t="shared" si="45"/>
        <v>10270460</v>
      </c>
      <c r="M260" s="182">
        <f>IFERROR(H260/$Q$56,"-")</f>
        <v>2.4416446918644398E-4</v>
      </c>
    </row>
    <row r="261" spans="2:13" ht="27.2" customHeight="1">
      <c r="B261" s="393"/>
      <c r="C261" s="386"/>
      <c r="D261" s="403"/>
      <c r="E261" s="80" t="s">
        <v>194</v>
      </c>
      <c r="F261" s="222" t="s">
        <v>195</v>
      </c>
      <c r="G261" s="222" t="s">
        <v>1001</v>
      </c>
      <c r="H261" s="81">
        <v>5</v>
      </c>
      <c r="I261" s="82">
        <v>8312490</v>
      </c>
      <c r="J261" s="83">
        <v>24655160</v>
      </c>
      <c r="K261" s="72">
        <f t="shared" si="46"/>
        <v>32967650</v>
      </c>
      <c r="L261" s="176">
        <f t="shared" ref="L261:L324" si="59">IFERROR(K261/H261,"-")</f>
        <v>6593530</v>
      </c>
      <c r="M261" s="183">
        <f t="shared" ref="M261:M264" si="60">IFERROR(H261/$Q$56,"-")</f>
        <v>2.4416446918644398E-4</v>
      </c>
    </row>
    <row r="262" spans="2:13" ht="28.35" customHeight="1">
      <c r="B262" s="393"/>
      <c r="C262" s="386"/>
      <c r="D262" s="403"/>
      <c r="E262" s="80" t="s">
        <v>319</v>
      </c>
      <c r="F262" s="222" t="s">
        <v>320</v>
      </c>
      <c r="G262" s="222" t="s">
        <v>1002</v>
      </c>
      <c r="H262" s="81">
        <v>13</v>
      </c>
      <c r="I262" s="82">
        <v>17056990</v>
      </c>
      <c r="J262" s="83">
        <v>61152820</v>
      </c>
      <c r="K262" s="72">
        <f t="shared" ref="K262:K325" si="61">SUM(I262:J262)</f>
        <v>78209810</v>
      </c>
      <c r="L262" s="176">
        <f t="shared" si="59"/>
        <v>6016139.230769231</v>
      </c>
      <c r="M262" s="183">
        <f t="shared" si="60"/>
        <v>6.3482761988475434E-4</v>
      </c>
    </row>
    <row r="263" spans="2:13" ht="27.2" customHeight="1">
      <c r="B263" s="393"/>
      <c r="C263" s="386"/>
      <c r="D263" s="403"/>
      <c r="E263" s="80" t="s">
        <v>145</v>
      </c>
      <c r="F263" s="222" t="s">
        <v>162</v>
      </c>
      <c r="G263" s="222" t="s">
        <v>292</v>
      </c>
      <c r="H263" s="81">
        <v>68</v>
      </c>
      <c r="I263" s="82">
        <v>183298750</v>
      </c>
      <c r="J263" s="83">
        <v>211106330</v>
      </c>
      <c r="K263" s="72">
        <f t="shared" si="61"/>
        <v>394405080</v>
      </c>
      <c r="L263" s="176">
        <f t="shared" si="59"/>
        <v>5800074.7058823528</v>
      </c>
      <c r="M263" s="183">
        <f t="shared" si="60"/>
        <v>3.3206367809356383E-3</v>
      </c>
    </row>
    <row r="264" spans="2:13" ht="27.2" customHeight="1" thickBot="1">
      <c r="B264" s="394"/>
      <c r="C264" s="388"/>
      <c r="D264" s="410"/>
      <c r="E264" s="84" t="s">
        <v>159</v>
      </c>
      <c r="F264" s="223" t="s">
        <v>167</v>
      </c>
      <c r="G264" s="223" t="s">
        <v>333</v>
      </c>
      <c r="H264" s="85">
        <v>2</v>
      </c>
      <c r="I264" s="86">
        <v>10964740</v>
      </c>
      <c r="J264" s="87">
        <v>493990</v>
      </c>
      <c r="K264" s="73">
        <f t="shared" si="61"/>
        <v>11458730</v>
      </c>
      <c r="L264" s="177">
        <f t="shared" si="59"/>
        <v>5729365</v>
      </c>
      <c r="M264" s="183">
        <f t="shared" si="60"/>
        <v>9.7665787674577602E-5</v>
      </c>
    </row>
    <row r="265" spans="2:13" ht="28.35" customHeight="1">
      <c r="B265" s="392">
        <v>53</v>
      </c>
      <c r="C265" s="405" t="s">
        <v>23</v>
      </c>
      <c r="D265" s="398">
        <f>Q57</f>
        <v>11403</v>
      </c>
      <c r="E265" s="88" t="s">
        <v>156</v>
      </c>
      <c r="F265" s="221" t="s">
        <v>164</v>
      </c>
      <c r="G265" s="221" t="s">
        <v>419</v>
      </c>
      <c r="H265" s="137">
        <v>8</v>
      </c>
      <c r="I265" s="138">
        <v>68818950</v>
      </c>
      <c r="J265" s="139">
        <v>12937250</v>
      </c>
      <c r="K265" s="71">
        <f t="shared" si="61"/>
        <v>81756200</v>
      </c>
      <c r="L265" s="175">
        <f t="shared" si="59"/>
        <v>10219525</v>
      </c>
      <c r="M265" s="182">
        <f>IFERROR(H265/$Q$57,"-")</f>
        <v>7.0156976234324298E-4</v>
      </c>
    </row>
    <row r="266" spans="2:13" ht="27.2" customHeight="1">
      <c r="B266" s="393"/>
      <c r="C266" s="386"/>
      <c r="D266" s="403"/>
      <c r="E266" s="80" t="s">
        <v>146</v>
      </c>
      <c r="F266" s="222" t="s">
        <v>155</v>
      </c>
      <c r="G266" s="222" t="s">
        <v>610</v>
      </c>
      <c r="H266" s="81">
        <v>1</v>
      </c>
      <c r="I266" s="82">
        <v>9694420</v>
      </c>
      <c r="J266" s="83">
        <v>114540</v>
      </c>
      <c r="K266" s="72">
        <f t="shared" si="61"/>
        <v>9808960</v>
      </c>
      <c r="L266" s="176">
        <f t="shared" si="59"/>
        <v>9808960</v>
      </c>
      <c r="M266" s="183">
        <f t="shared" ref="M266:M269" si="62">IFERROR(H266/$Q$57,"-")</f>
        <v>8.7696220292905373E-5</v>
      </c>
    </row>
    <row r="267" spans="2:13" ht="28.35" customHeight="1">
      <c r="B267" s="393"/>
      <c r="C267" s="386"/>
      <c r="D267" s="403"/>
      <c r="E267" s="80" t="s">
        <v>160</v>
      </c>
      <c r="F267" s="222" t="s">
        <v>168</v>
      </c>
      <c r="G267" s="222" t="s">
        <v>1003</v>
      </c>
      <c r="H267" s="81">
        <v>3</v>
      </c>
      <c r="I267" s="82">
        <v>18480640</v>
      </c>
      <c r="J267" s="83">
        <v>58640</v>
      </c>
      <c r="K267" s="72">
        <f t="shared" si="61"/>
        <v>18539280</v>
      </c>
      <c r="L267" s="176">
        <f t="shared" si="59"/>
        <v>6179760</v>
      </c>
      <c r="M267" s="183">
        <f t="shared" si="62"/>
        <v>2.6308866087871614E-4</v>
      </c>
    </row>
    <row r="268" spans="2:13" ht="27.2" customHeight="1">
      <c r="B268" s="393"/>
      <c r="C268" s="386"/>
      <c r="D268" s="403"/>
      <c r="E268" s="80" t="s">
        <v>145</v>
      </c>
      <c r="F268" s="222" t="s">
        <v>162</v>
      </c>
      <c r="G268" s="222" t="s">
        <v>292</v>
      </c>
      <c r="H268" s="81">
        <v>35</v>
      </c>
      <c r="I268" s="82">
        <v>90043190</v>
      </c>
      <c r="J268" s="83">
        <v>110627520</v>
      </c>
      <c r="K268" s="72">
        <f t="shared" si="61"/>
        <v>200670710</v>
      </c>
      <c r="L268" s="176">
        <f t="shared" si="59"/>
        <v>5733448.8571428573</v>
      </c>
      <c r="M268" s="183">
        <f t="shared" si="62"/>
        <v>3.0693677102516881E-3</v>
      </c>
    </row>
    <row r="269" spans="2:13" ht="39" customHeight="1" thickBot="1">
      <c r="B269" s="394"/>
      <c r="C269" s="388"/>
      <c r="D269" s="410"/>
      <c r="E269" s="84" t="s">
        <v>184</v>
      </c>
      <c r="F269" s="223" t="s">
        <v>185</v>
      </c>
      <c r="G269" s="223" t="s">
        <v>1004</v>
      </c>
      <c r="H269" s="85">
        <v>7</v>
      </c>
      <c r="I269" s="86">
        <v>36890430</v>
      </c>
      <c r="J269" s="87">
        <v>1004970</v>
      </c>
      <c r="K269" s="73">
        <f t="shared" si="61"/>
        <v>37895400</v>
      </c>
      <c r="L269" s="177">
        <f t="shared" si="59"/>
        <v>5413628.5714285718</v>
      </c>
      <c r="M269" s="183">
        <f t="shared" si="62"/>
        <v>6.1387354205033758E-4</v>
      </c>
    </row>
    <row r="270" spans="2:13" ht="27.2" customHeight="1">
      <c r="B270" s="392">
        <v>54</v>
      </c>
      <c r="C270" s="405" t="s">
        <v>29</v>
      </c>
      <c r="D270" s="398">
        <f>Q58</f>
        <v>19212</v>
      </c>
      <c r="E270" s="88" t="s">
        <v>355</v>
      </c>
      <c r="F270" s="221" t="s">
        <v>356</v>
      </c>
      <c r="G270" s="221" t="s">
        <v>1005</v>
      </c>
      <c r="H270" s="137">
        <v>5</v>
      </c>
      <c r="I270" s="138">
        <v>40527720</v>
      </c>
      <c r="J270" s="139">
        <v>160650</v>
      </c>
      <c r="K270" s="71">
        <f t="shared" si="61"/>
        <v>40688370</v>
      </c>
      <c r="L270" s="175">
        <f t="shared" si="59"/>
        <v>8137674</v>
      </c>
      <c r="M270" s="182">
        <f>IFERROR(H270/$Q$58,"-")</f>
        <v>2.6025400791172186E-4</v>
      </c>
    </row>
    <row r="271" spans="2:13" ht="28.35" customHeight="1">
      <c r="B271" s="393"/>
      <c r="C271" s="386"/>
      <c r="D271" s="403"/>
      <c r="E271" s="80" t="s">
        <v>160</v>
      </c>
      <c r="F271" s="222" t="s">
        <v>168</v>
      </c>
      <c r="G271" s="222" t="s">
        <v>1006</v>
      </c>
      <c r="H271" s="81">
        <v>2</v>
      </c>
      <c r="I271" s="82">
        <v>9784760</v>
      </c>
      <c r="J271" s="83">
        <v>5027670</v>
      </c>
      <c r="K271" s="72">
        <f t="shared" si="61"/>
        <v>14812430</v>
      </c>
      <c r="L271" s="176">
        <f t="shared" si="59"/>
        <v>7406215</v>
      </c>
      <c r="M271" s="183">
        <f t="shared" ref="M271:M274" si="63">IFERROR(H271/$Q$58,"-")</f>
        <v>1.0410160316468874E-4</v>
      </c>
    </row>
    <row r="272" spans="2:13" ht="27.2" customHeight="1">
      <c r="B272" s="393"/>
      <c r="C272" s="386"/>
      <c r="D272" s="403"/>
      <c r="E272" s="80" t="s">
        <v>145</v>
      </c>
      <c r="F272" s="222" t="s">
        <v>162</v>
      </c>
      <c r="G272" s="222" t="s">
        <v>292</v>
      </c>
      <c r="H272" s="81">
        <v>82</v>
      </c>
      <c r="I272" s="82">
        <v>306907640</v>
      </c>
      <c r="J272" s="83">
        <v>263430300</v>
      </c>
      <c r="K272" s="72">
        <f t="shared" si="61"/>
        <v>570337940</v>
      </c>
      <c r="L272" s="176">
        <f t="shared" si="59"/>
        <v>6955340.7317073168</v>
      </c>
      <c r="M272" s="183">
        <f t="shared" si="63"/>
        <v>4.2681657297522378E-3</v>
      </c>
    </row>
    <row r="273" spans="2:13" ht="27.2" customHeight="1">
      <c r="B273" s="393"/>
      <c r="C273" s="386"/>
      <c r="D273" s="403"/>
      <c r="E273" s="80" t="s">
        <v>188</v>
      </c>
      <c r="F273" s="222" t="s">
        <v>189</v>
      </c>
      <c r="G273" s="222" t="s">
        <v>1007</v>
      </c>
      <c r="H273" s="81">
        <v>2</v>
      </c>
      <c r="I273" s="82">
        <v>10307800</v>
      </c>
      <c r="J273" s="83">
        <v>117660</v>
      </c>
      <c r="K273" s="72">
        <f t="shared" si="61"/>
        <v>10425460</v>
      </c>
      <c r="L273" s="176">
        <f t="shared" si="59"/>
        <v>5212730</v>
      </c>
      <c r="M273" s="183">
        <f t="shared" si="63"/>
        <v>1.0410160316468874E-4</v>
      </c>
    </row>
    <row r="274" spans="2:13" ht="42" customHeight="1" thickBot="1">
      <c r="B274" s="394"/>
      <c r="C274" s="388"/>
      <c r="D274" s="410"/>
      <c r="E274" s="84" t="s">
        <v>146</v>
      </c>
      <c r="F274" s="223" t="s">
        <v>155</v>
      </c>
      <c r="G274" s="223" t="s">
        <v>1008</v>
      </c>
      <c r="H274" s="85">
        <v>7</v>
      </c>
      <c r="I274" s="86">
        <v>34698720</v>
      </c>
      <c r="J274" s="87">
        <v>1682510</v>
      </c>
      <c r="K274" s="73">
        <f t="shared" si="61"/>
        <v>36381230</v>
      </c>
      <c r="L274" s="177">
        <f t="shared" si="59"/>
        <v>5197318.5714285718</v>
      </c>
      <c r="M274" s="184">
        <f t="shared" si="63"/>
        <v>3.6435561107641057E-4</v>
      </c>
    </row>
    <row r="275" spans="2:13" ht="41.1" customHeight="1">
      <c r="B275" s="392">
        <v>55</v>
      </c>
      <c r="C275" s="405" t="s">
        <v>18</v>
      </c>
      <c r="D275" s="398">
        <f>Q59</f>
        <v>20118</v>
      </c>
      <c r="E275" s="88" t="s">
        <v>146</v>
      </c>
      <c r="F275" s="221" t="s">
        <v>155</v>
      </c>
      <c r="G275" s="221" t="s">
        <v>1010</v>
      </c>
      <c r="H275" s="137">
        <v>12</v>
      </c>
      <c r="I275" s="138">
        <v>87433310</v>
      </c>
      <c r="J275" s="139">
        <v>799350</v>
      </c>
      <c r="K275" s="71">
        <f t="shared" si="61"/>
        <v>88232660</v>
      </c>
      <c r="L275" s="175">
        <f t="shared" si="59"/>
        <v>7352721.666666667</v>
      </c>
      <c r="M275" s="182">
        <f>IFERROR(H275/$Q$59,"-")</f>
        <v>5.9648076349537731E-4</v>
      </c>
    </row>
    <row r="276" spans="2:13" ht="28.35" customHeight="1">
      <c r="B276" s="393"/>
      <c r="C276" s="386"/>
      <c r="D276" s="403"/>
      <c r="E276" s="80" t="s">
        <v>147</v>
      </c>
      <c r="F276" s="222" t="s">
        <v>163</v>
      </c>
      <c r="G276" s="222" t="s">
        <v>281</v>
      </c>
      <c r="H276" s="81">
        <v>1</v>
      </c>
      <c r="I276" s="82">
        <v>6983860</v>
      </c>
      <c r="J276" s="83">
        <v>0</v>
      </c>
      <c r="K276" s="72">
        <f t="shared" si="61"/>
        <v>6983860</v>
      </c>
      <c r="L276" s="176">
        <f t="shared" si="59"/>
        <v>6983860</v>
      </c>
      <c r="M276" s="183">
        <f t="shared" ref="M276:M279" si="64">IFERROR(H276/$Q$59,"-")</f>
        <v>4.9706730291281442E-5</v>
      </c>
    </row>
    <row r="277" spans="2:13" ht="42" customHeight="1">
      <c r="B277" s="393"/>
      <c r="C277" s="386"/>
      <c r="D277" s="403"/>
      <c r="E277" s="80" t="s">
        <v>158</v>
      </c>
      <c r="F277" s="222" t="s">
        <v>166</v>
      </c>
      <c r="G277" s="222" t="s">
        <v>345</v>
      </c>
      <c r="H277" s="81">
        <v>15</v>
      </c>
      <c r="I277" s="82">
        <v>57118060</v>
      </c>
      <c r="J277" s="83">
        <v>35017890</v>
      </c>
      <c r="K277" s="72">
        <f t="shared" si="61"/>
        <v>92135950</v>
      </c>
      <c r="L277" s="176">
        <f t="shared" si="59"/>
        <v>6142396.666666667</v>
      </c>
      <c r="M277" s="183">
        <f t="shared" si="64"/>
        <v>7.4560095436922158E-4</v>
      </c>
    </row>
    <row r="278" spans="2:13" ht="27.2" customHeight="1">
      <c r="B278" s="393"/>
      <c r="C278" s="386"/>
      <c r="D278" s="403"/>
      <c r="E278" s="80" t="s">
        <v>145</v>
      </c>
      <c r="F278" s="222" t="s">
        <v>162</v>
      </c>
      <c r="G278" s="222" t="s">
        <v>338</v>
      </c>
      <c r="H278" s="81">
        <v>127</v>
      </c>
      <c r="I278" s="82">
        <v>296640150</v>
      </c>
      <c r="J278" s="83">
        <v>472243750</v>
      </c>
      <c r="K278" s="72">
        <f t="shared" si="61"/>
        <v>768883900</v>
      </c>
      <c r="L278" s="176">
        <f t="shared" si="59"/>
        <v>6054203.9370078743</v>
      </c>
      <c r="M278" s="183">
        <f t="shared" si="64"/>
        <v>6.3127547469927431E-3</v>
      </c>
    </row>
    <row r="279" spans="2:13" ht="28.35" customHeight="1" thickBot="1">
      <c r="B279" s="394"/>
      <c r="C279" s="388"/>
      <c r="D279" s="410"/>
      <c r="E279" s="84" t="s">
        <v>319</v>
      </c>
      <c r="F279" s="223" t="s">
        <v>320</v>
      </c>
      <c r="G279" s="223" t="s">
        <v>1011</v>
      </c>
      <c r="H279" s="85">
        <v>19</v>
      </c>
      <c r="I279" s="86">
        <v>37629710</v>
      </c>
      <c r="J279" s="87">
        <v>68028830</v>
      </c>
      <c r="K279" s="73">
        <f t="shared" si="61"/>
        <v>105658540</v>
      </c>
      <c r="L279" s="177">
        <f t="shared" si="59"/>
        <v>5560975.7894736845</v>
      </c>
      <c r="M279" s="183">
        <f t="shared" si="64"/>
        <v>9.4442787553434735E-4</v>
      </c>
    </row>
    <row r="280" spans="2:13" ht="41.1" customHeight="1">
      <c r="B280" s="392">
        <v>56</v>
      </c>
      <c r="C280" s="405" t="s">
        <v>11</v>
      </c>
      <c r="D280" s="398">
        <f>Q60</f>
        <v>12664</v>
      </c>
      <c r="E280" s="88" t="s">
        <v>184</v>
      </c>
      <c r="F280" s="221" t="s">
        <v>185</v>
      </c>
      <c r="G280" s="221" t="s">
        <v>1014</v>
      </c>
      <c r="H280" s="137">
        <v>14</v>
      </c>
      <c r="I280" s="138">
        <v>73582010</v>
      </c>
      <c r="J280" s="139">
        <v>9857660</v>
      </c>
      <c r="K280" s="71">
        <f t="shared" si="61"/>
        <v>83439670</v>
      </c>
      <c r="L280" s="175">
        <f t="shared" si="59"/>
        <v>5959976.4285714282</v>
      </c>
      <c r="M280" s="182">
        <f>IFERROR(H280/$Q$60,"-")</f>
        <v>1.1054958938723942E-3</v>
      </c>
    </row>
    <row r="281" spans="2:13" ht="42" customHeight="1">
      <c r="B281" s="393"/>
      <c r="C281" s="386"/>
      <c r="D281" s="403"/>
      <c r="E281" s="80" t="s">
        <v>146</v>
      </c>
      <c r="F281" s="222" t="s">
        <v>155</v>
      </c>
      <c r="G281" s="222" t="s">
        <v>1015</v>
      </c>
      <c r="H281" s="81">
        <v>6</v>
      </c>
      <c r="I281" s="82">
        <v>33511780</v>
      </c>
      <c r="J281" s="83">
        <v>1782120</v>
      </c>
      <c r="K281" s="72">
        <f t="shared" si="61"/>
        <v>35293900</v>
      </c>
      <c r="L281" s="176">
        <f t="shared" si="59"/>
        <v>5882316.666666667</v>
      </c>
      <c r="M281" s="183">
        <f t="shared" ref="M281:M284" si="65">IFERROR(H281/$Q$60,"-")</f>
        <v>4.7378395451674036E-4</v>
      </c>
    </row>
    <row r="282" spans="2:13" ht="27.2" customHeight="1">
      <c r="B282" s="393"/>
      <c r="C282" s="386"/>
      <c r="D282" s="403"/>
      <c r="E282" s="80" t="s">
        <v>145</v>
      </c>
      <c r="F282" s="222" t="s">
        <v>162</v>
      </c>
      <c r="G282" s="222" t="s">
        <v>338</v>
      </c>
      <c r="H282" s="81">
        <v>56</v>
      </c>
      <c r="I282" s="82">
        <v>123311620</v>
      </c>
      <c r="J282" s="83">
        <v>201224460</v>
      </c>
      <c r="K282" s="72">
        <f t="shared" si="61"/>
        <v>324536080</v>
      </c>
      <c r="L282" s="176">
        <f t="shared" si="59"/>
        <v>5795287.1428571427</v>
      </c>
      <c r="M282" s="183">
        <f t="shared" si="65"/>
        <v>4.421983575489577E-3</v>
      </c>
    </row>
    <row r="283" spans="2:13" ht="28.35" customHeight="1">
      <c r="B283" s="393"/>
      <c r="C283" s="386"/>
      <c r="D283" s="403"/>
      <c r="E283" s="80" t="s">
        <v>182</v>
      </c>
      <c r="F283" s="222" t="s">
        <v>183</v>
      </c>
      <c r="G283" s="222" t="s">
        <v>1016</v>
      </c>
      <c r="H283" s="81">
        <v>29</v>
      </c>
      <c r="I283" s="82">
        <v>138882640</v>
      </c>
      <c r="J283" s="83">
        <v>20020610</v>
      </c>
      <c r="K283" s="72">
        <f t="shared" si="61"/>
        <v>158903250</v>
      </c>
      <c r="L283" s="176">
        <f t="shared" si="59"/>
        <v>5479422.4137931038</v>
      </c>
      <c r="M283" s="183">
        <f t="shared" si="65"/>
        <v>2.289955780164245E-3</v>
      </c>
    </row>
    <row r="284" spans="2:13" ht="41.1" customHeight="1" thickBot="1">
      <c r="B284" s="394"/>
      <c r="C284" s="388"/>
      <c r="D284" s="410"/>
      <c r="E284" s="84" t="s">
        <v>156</v>
      </c>
      <c r="F284" s="223" t="s">
        <v>164</v>
      </c>
      <c r="G284" s="223" t="s">
        <v>1017</v>
      </c>
      <c r="H284" s="85">
        <v>7</v>
      </c>
      <c r="I284" s="86">
        <v>31166600</v>
      </c>
      <c r="J284" s="87">
        <v>7136740</v>
      </c>
      <c r="K284" s="73">
        <f t="shared" si="61"/>
        <v>38303340</v>
      </c>
      <c r="L284" s="177">
        <f t="shared" si="59"/>
        <v>5471905.7142857146</v>
      </c>
      <c r="M284" s="184">
        <f t="shared" si="65"/>
        <v>5.5274794693619712E-4</v>
      </c>
    </row>
    <row r="285" spans="2:13" ht="28.35" customHeight="1">
      <c r="B285" s="392">
        <v>57</v>
      </c>
      <c r="C285" s="405" t="s">
        <v>50</v>
      </c>
      <c r="D285" s="398">
        <f>Q61</f>
        <v>9154</v>
      </c>
      <c r="E285" s="88" t="s">
        <v>154</v>
      </c>
      <c r="F285" s="221" t="s">
        <v>289</v>
      </c>
      <c r="G285" s="221" t="s">
        <v>201</v>
      </c>
      <c r="H285" s="137">
        <v>2</v>
      </c>
      <c r="I285" s="138">
        <v>14030310</v>
      </c>
      <c r="J285" s="139">
        <v>0</v>
      </c>
      <c r="K285" s="71">
        <f t="shared" si="61"/>
        <v>14030310</v>
      </c>
      <c r="L285" s="175">
        <f t="shared" si="59"/>
        <v>7015155</v>
      </c>
      <c r="M285" s="182">
        <f>IFERROR(H285/$Q$61,"-")</f>
        <v>2.1848372296263927E-4</v>
      </c>
    </row>
    <row r="286" spans="2:13" ht="28.35" customHeight="1">
      <c r="B286" s="393"/>
      <c r="C286" s="386"/>
      <c r="D286" s="403"/>
      <c r="E286" s="80" t="s">
        <v>811</v>
      </c>
      <c r="F286" s="222" t="s">
        <v>812</v>
      </c>
      <c r="G286" s="222" t="s">
        <v>813</v>
      </c>
      <c r="H286" s="81">
        <v>1</v>
      </c>
      <c r="I286" s="82">
        <v>5937180</v>
      </c>
      <c r="J286" s="83">
        <v>0</v>
      </c>
      <c r="K286" s="72">
        <f t="shared" si="61"/>
        <v>5937180</v>
      </c>
      <c r="L286" s="176">
        <f t="shared" si="59"/>
        <v>5937180</v>
      </c>
      <c r="M286" s="183">
        <f t="shared" ref="M286:M289" si="66">IFERROR(H286/$Q$61,"-")</f>
        <v>1.0924186148131964E-4</v>
      </c>
    </row>
    <row r="287" spans="2:13" ht="42" customHeight="1">
      <c r="B287" s="393"/>
      <c r="C287" s="386"/>
      <c r="D287" s="403"/>
      <c r="E287" s="80" t="s">
        <v>158</v>
      </c>
      <c r="F287" s="222" t="s">
        <v>166</v>
      </c>
      <c r="G287" s="222" t="s">
        <v>1020</v>
      </c>
      <c r="H287" s="81">
        <v>8</v>
      </c>
      <c r="I287" s="82">
        <v>19171130</v>
      </c>
      <c r="J287" s="83">
        <v>26869650</v>
      </c>
      <c r="K287" s="72">
        <f t="shared" si="61"/>
        <v>46040780</v>
      </c>
      <c r="L287" s="176">
        <f t="shared" si="59"/>
        <v>5755097.5</v>
      </c>
      <c r="M287" s="183">
        <f t="shared" si="66"/>
        <v>8.7393489185055709E-4</v>
      </c>
    </row>
    <row r="288" spans="2:13" ht="29.25" customHeight="1">
      <c r="B288" s="393"/>
      <c r="C288" s="386"/>
      <c r="D288" s="403"/>
      <c r="E288" s="80" t="s">
        <v>341</v>
      </c>
      <c r="F288" s="222" t="s">
        <v>342</v>
      </c>
      <c r="G288" s="222" t="s">
        <v>1021</v>
      </c>
      <c r="H288" s="81">
        <v>8</v>
      </c>
      <c r="I288" s="82">
        <v>26114070</v>
      </c>
      <c r="J288" s="83">
        <v>19226730</v>
      </c>
      <c r="K288" s="72">
        <f t="shared" si="61"/>
        <v>45340800</v>
      </c>
      <c r="L288" s="176">
        <f t="shared" si="59"/>
        <v>5667600</v>
      </c>
      <c r="M288" s="183">
        <f t="shared" si="66"/>
        <v>8.7393489185055709E-4</v>
      </c>
    </row>
    <row r="289" spans="2:13" ht="28.35" customHeight="1" thickBot="1">
      <c r="B289" s="394"/>
      <c r="C289" s="388"/>
      <c r="D289" s="410"/>
      <c r="E289" s="84" t="s">
        <v>145</v>
      </c>
      <c r="F289" s="223" t="s">
        <v>162</v>
      </c>
      <c r="G289" s="223" t="s">
        <v>292</v>
      </c>
      <c r="H289" s="85">
        <v>50</v>
      </c>
      <c r="I289" s="86">
        <v>139135070</v>
      </c>
      <c r="J289" s="87">
        <v>142663540</v>
      </c>
      <c r="K289" s="73">
        <f t="shared" si="61"/>
        <v>281798610</v>
      </c>
      <c r="L289" s="177">
        <f t="shared" si="59"/>
        <v>5635972.2000000002</v>
      </c>
      <c r="M289" s="183">
        <f t="shared" si="66"/>
        <v>5.462093074065982E-3</v>
      </c>
    </row>
    <row r="290" spans="2:13" ht="42" customHeight="1">
      <c r="B290" s="392">
        <v>58</v>
      </c>
      <c r="C290" s="405" t="s">
        <v>30</v>
      </c>
      <c r="D290" s="398">
        <f>Q62</f>
        <v>10701</v>
      </c>
      <c r="E290" s="88" t="s">
        <v>156</v>
      </c>
      <c r="F290" s="221" t="s">
        <v>164</v>
      </c>
      <c r="G290" s="221" t="s">
        <v>1022</v>
      </c>
      <c r="H290" s="137">
        <v>4</v>
      </c>
      <c r="I290" s="138">
        <v>15281820</v>
      </c>
      <c r="J290" s="139">
        <v>17008850</v>
      </c>
      <c r="K290" s="71">
        <f t="shared" si="61"/>
        <v>32290670</v>
      </c>
      <c r="L290" s="175">
        <f t="shared" si="59"/>
        <v>8072667.5</v>
      </c>
      <c r="M290" s="182">
        <f>IFERROR(H290/$Q$62,"-")</f>
        <v>3.7379684141669004E-4</v>
      </c>
    </row>
    <row r="291" spans="2:13" ht="29.25" customHeight="1">
      <c r="B291" s="393"/>
      <c r="C291" s="386"/>
      <c r="D291" s="403"/>
      <c r="E291" s="80" t="s">
        <v>147</v>
      </c>
      <c r="F291" s="222" t="s">
        <v>163</v>
      </c>
      <c r="G291" s="222" t="s">
        <v>187</v>
      </c>
      <c r="H291" s="81">
        <v>1</v>
      </c>
      <c r="I291" s="82">
        <v>7973100</v>
      </c>
      <c r="J291" s="83">
        <v>0</v>
      </c>
      <c r="K291" s="72">
        <f t="shared" si="61"/>
        <v>7973100</v>
      </c>
      <c r="L291" s="176">
        <f t="shared" si="59"/>
        <v>7973100</v>
      </c>
      <c r="M291" s="183">
        <f t="shared" ref="M291:M294" si="67">IFERROR(H291/$Q$62,"-")</f>
        <v>9.3449210354172509E-5</v>
      </c>
    </row>
    <row r="292" spans="2:13" ht="29.25" customHeight="1">
      <c r="B292" s="393"/>
      <c r="C292" s="386"/>
      <c r="D292" s="403"/>
      <c r="E292" s="80" t="s">
        <v>182</v>
      </c>
      <c r="F292" s="222" t="s">
        <v>183</v>
      </c>
      <c r="G292" s="222" t="s">
        <v>1023</v>
      </c>
      <c r="H292" s="81">
        <v>19</v>
      </c>
      <c r="I292" s="82">
        <v>108286980</v>
      </c>
      <c r="J292" s="83">
        <v>11167250</v>
      </c>
      <c r="K292" s="72">
        <f t="shared" si="61"/>
        <v>119454230</v>
      </c>
      <c r="L292" s="176">
        <f t="shared" si="59"/>
        <v>6287064.7368421052</v>
      </c>
      <c r="M292" s="183">
        <f t="shared" si="67"/>
        <v>1.7755349967292777E-3</v>
      </c>
    </row>
    <row r="293" spans="2:13" ht="28.35" customHeight="1">
      <c r="B293" s="393"/>
      <c r="C293" s="386"/>
      <c r="D293" s="403"/>
      <c r="E293" s="80" t="s">
        <v>145</v>
      </c>
      <c r="F293" s="222" t="s">
        <v>162</v>
      </c>
      <c r="G293" s="222" t="s">
        <v>292</v>
      </c>
      <c r="H293" s="81">
        <v>48</v>
      </c>
      <c r="I293" s="82">
        <v>163926220</v>
      </c>
      <c r="J293" s="83">
        <v>128658510</v>
      </c>
      <c r="K293" s="72">
        <f t="shared" si="61"/>
        <v>292584730</v>
      </c>
      <c r="L293" s="176">
        <f t="shared" si="59"/>
        <v>6095515.208333333</v>
      </c>
      <c r="M293" s="183">
        <f t="shared" si="67"/>
        <v>4.4855620970002804E-3</v>
      </c>
    </row>
    <row r="294" spans="2:13" ht="29.25" customHeight="1" thickBot="1">
      <c r="B294" s="394"/>
      <c r="C294" s="388"/>
      <c r="D294" s="410"/>
      <c r="E294" s="84" t="s">
        <v>940</v>
      </c>
      <c r="F294" s="223" t="s">
        <v>941</v>
      </c>
      <c r="G294" s="223" t="s">
        <v>1024</v>
      </c>
      <c r="H294" s="85">
        <v>1</v>
      </c>
      <c r="I294" s="86">
        <v>5112780</v>
      </c>
      <c r="J294" s="87">
        <v>51630</v>
      </c>
      <c r="K294" s="73">
        <f t="shared" si="61"/>
        <v>5164410</v>
      </c>
      <c r="L294" s="177">
        <f t="shared" si="59"/>
        <v>5164410</v>
      </c>
      <c r="M294" s="183">
        <f t="shared" si="67"/>
        <v>9.3449210354172509E-5</v>
      </c>
    </row>
    <row r="295" spans="2:13" ht="28.35" customHeight="1">
      <c r="B295" s="392">
        <v>59</v>
      </c>
      <c r="C295" s="405" t="s">
        <v>24</v>
      </c>
      <c r="D295" s="398">
        <f>Q63</f>
        <v>76479</v>
      </c>
      <c r="E295" s="88" t="s">
        <v>145</v>
      </c>
      <c r="F295" s="221" t="s">
        <v>162</v>
      </c>
      <c r="G295" s="221" t="s">
        <v>292</v>
      </c>
      <c r="H295" s="137">
        <v>390</v>
      </c>
      <c r="I295" s="138">
        <v>1175917990</v>
      </c>
      <c r="J295" s="139">
        <v>1083206520</v>
      </c>
      <c r="K295" s="71">
        <f t="shared" si="61"/>
        <v>2259124510</v>
      </c>
      <c r="L295" s="175">
        <f t="shared" si="59"/>
        <v>5792626.948717949</v>
      </c>
      <c r="M295" s="182">
        <f>IFERROR(H295/$Q$63,"-")</f>
        <v>5.0994390617032127E-3</v>
      </c>
    </row>
    <row r="296" spans="2:13" ht="29.25" customHeight="1">
      <c r="B296" s="393"/>
      <c r="C296" s="386"/>
      <c r="D296" s="403"/>
      <c r="E296" s="80" t="s">
        <v>284</v>
      </c>
      <c r="F296" s="222" t="s">
        <v>285</v>
      </c>
      <c r="G296" s="222" t="s">
        <v>286</v>
      </c>
      <c r="H296" s="81">
        <v>2</v>
      </c>
      <c r="I296" s="82">
        <v>11099780</v>
      </c>
      <c r="J296" s="83">
        <v>0</v>
      </c>
      <c r="K296" s="72">
        <f t="shared" si="61"/>
        <v>11099780</v>
      </c>
      <c r="L296" s="176">
        <f t="shared" si="59"/>
        <v>5549890</v>
      </c>
      <c r="M296" s="183">
        <f t="shared" ref="M296:M299" si="68">IFERROR(H296/$Q$63,"-")</f>
        <v>2.6150969547195962E-5</v>
      </c>
    </row>
    <row r="297" spans="2:13" ht="29.25" customHeight="1">
      <c r="B297" s="393"/>
      <c r="C297" s="386"/>
      <c r="D297" s="403"/>
      <c r="E297" s="80" t="s">
        <v>146</v>
      </c>
      <c r="F297" s="222" t="s">
        <v>155</v>
      </c>
      <c r="G297" s="222" t="s">
        <v>901</v>
      </c>
      <c r="H297" s="81">
        <v>23</v>
      </c>
      <c r="I297" s="82">
        <v>117656440</v>
      </c>
      <c r="J297" s="83">
        <v>2797240</v>
      </c>
      <c r="K297" s="72">
        <f t="shared" si="61"/>
        <v>120453680</v>
      </c>
      <c r="L297" s="176">
        <f t="shared" si="59"/>
        <v>5237116.5217391308</v>
      </c>
      <c r="M297" s="183">
        <f t="shared" si="68"/>
        <v>3.0073614979275357E-4</v>
      </c>
    </row>
    <row r="298" spans="2:13" ht="29.25" customHeight="1">
      <c r="B298" s="393"/>
      <c r="C298" s="386"/>
      <c r="D298" s="403"/>
      <c r="E298" s="80" t="s">
        <v>147</v>
      </c>
      <c r="F298" s="222" t="s">
        <v>163</v>
      </c>
      <c r="G298" s="222" t="s">
        <v>1028</v>
      </c>
      <c r="H298" s="81">
        <v>12</v>
      </c>
      <c r="I298" s="82">
        <v>59232730</v>
      </c>
      <c r="J298" s="83">
        <v>2169590</v>
      </c>
      <c r="K298" s="72">
        <f t="shared" si="61"/>
        <v>61402320</v>
      </c>
      <c r="L298" s="176">
        <f t="shared" si="59"/>
        <v>5116860</v>
      </c>
      <c r="M298" s="183">
        <f t="shared" si="68"/>
        <v>1.5690581728317578E-4</v>
      </c>
    </row>
    <row r="299" spans="2:13" ht="29.25" customHeight="1" thickBot="1">
      <c r="B299" s="394"/>
      <c r="C299" s="388"/>
      <c r="D299" s="410"/>
      <c r="E299" s="84" t="s">
        <v>180</v>
      </c>
      <c r="F299" s="223" t="s">
        <v>181</v>
      </c>
      <c r="G299" s="223" t="s">
        <v>1029</v>
      </c>
      <c r="H299" s="85">
        <v>29</v>
      </c>
      <c r="I299" s="86">
        <v>139952060</v>
      </c>
      <c r="J299" s="87">
        <v>6564310</v>
      </c>
      <c r="K299" s="73">
        <f t="shared" si="61"/>
        <v>146516370</v>
      </c>
      <c r="L299" s="177">
        <f t="shared" si="59"/>
        <v>5052288.6206896547</v>
      </c>
      <c r="M299" s="183">
        <f t="shared" si="68"/>
        <v>3.7918905843434145E-4</v>
      </c>
    </row>
    <row r="300" spans="2:13" ht="29.25" customHeight="1">
      <c r="B300" s="392">
        <v>60</v>
      </c>
      <c r="C300" s="405" t="s">
        <v>51</v>
      </c>
      <c r="D300" s="398">
        <f>Q64</f>
        <v>9993</v>
      </c>
      <c r="E300" s="88" t="s">
        <v>156</v>
      </c>
      <c r="F300" s="221" t="s">
        <v>164</v>
      </c>
      <c r="G300" s="221" t="s">
        <v>1030</v>
      </c>
      <c r="H300" s="137">
        <v>2</v>
      </c>
      <c r="I300" s="138">
        <v>5717360</v>
      </c>
      <c r="J300" s="139">
        <v>9913950</v>
      </c>
      <c r="K300" s="71">
        <f t="shared" si="61"/>
        <v>15631310</v>
      </c>
      <c r="L300" s="175">
        <f t="shared" si="59"/>
        <v>7815655</v>
      </c>
      <c r="M300" s="182">
        <f>IFERROR(H300/$Q$64,"-")</f>
        <v>2.0014009806864806E-4</v>
      </c>
    </row>
    <row r="301" spans="2:13" ht="42" customHeight="1">
      <c r="B301" s="393"/>
      <c r="C301" s="386"/>
      <c r="D301" s="403"/>
      <c r="E301" s="80" t="s">
        <v>146</v>
      </c>
      <c r="F301" s="222" t="s">
        <v>155</v>
      </c>
      <c r="G301" s="222" t="s">
        <v>1031</v>
      </c>
      <c r="H301" s="81">
        <v>6</v>
      </c>
      <c r="I301" s="82">
        <v>46074520</v>
      </c>
      <c r="J301" s="83">
        <v>556440</v>
      </c>
      <c r="K301" s="72">
        <f t="shared" si="61"/>
        <v>46630960</v>
      </c>
      <c r="L301" s="176">
        <f t="shared" si="59"/>
        <v>7771826.666666667</v>
      </c>
      <c r="M301" s="183">
        <f t="shared" ref="M301:M304" si="69">IFERROR(H301/$Q$64,"-")</f>
        <v>6.0042029420594417E-4</v>
      </c>
    </row>
    <row r="302" spans="2:13" ht="28.35" customHeight="1">
      <c r="B302" s="393"/>
      <c r="C302" s="386"/>
      <c r="D302" s="403"/>
      <c r="E302" s="80" t="s">
        <v>159</v>
      </c>
      <c r="F302" s="222" t="s">
        <v>167</v>
      </c>
      <c r="G302" s="222" t="s">
        <v>333</v>
      </c>
      <c r="H302" s="81">
        <v>1</v>
      </c>
      <c r="I302" s="82">
        <v>6290540</v>
      </c>
      <c r="J302" s="83">
        <v>0</v>
      </c>
      <c r="K302" s="72">
        <f t="shared" si="61"/>
        <v>6290540</v>
      </c>
      <c r="L302" s="176">
        <f t="shared" si="59"/>
        <v>6290540</v>
      </c>
      <c r="M302" s="183">
        <f t="shared" si="69"/>
        <v>1.0007004903432403E-4</v>
      </c>
    </row>
    <row r="303" spans="2:13" ht="29.25" customHeight="1">
      <c r="B303" s="393"/>
      <c r="C303" s="386"/>
      <c r="D303" s="403"/>
      <c r="E303" s="80" t="s">
        <v>940</v>
      </c>
      <c r="F303" s="222" t="s">
        <v>941</v>
      </c>
      <c r="G303" s="222" t="s">
        <v>1024</v>
      </c>
      <c r="H303" s="81">
        <v>1</v>
      </c>
      <c r="I303" s="82">
        <v>6005030</v>
      </c>
      <c r="J303" s="83">
        <v>0</v>
      </c>
      <c r="K303" s="72">
        <f t="shared" si="61"/>
        <v>6005030</v>
      </c>
      <c r="L303" s="176">
        <f t="shared" si="59"/>
        <v>6005030</v>
      </c>
      <c r="M303" s="183">
        <f t="shared" si="69"/>
        <v>1.0007004903432403E-4</v>
      </c>
    </row>
    <row r="304" spans="2:13" ht="29.25" customHeight="1" thickBot="1">
      <c r="B304" s="394"/>
      <c r="C304" s="388"/>
      <c r="D304" s="410"/>
      <c r="E304" s="84" t="s">
        <v>145</v>
      </c>
      <c r="F304" s="223" t="s">
        <v>162</v>
      </c>
      <c r="G304" s="223" t="s">
        <v>883</v>
      </c>
      <c r="H304" s="85">
        <v>60</v>
      </c>
      <c r="I304" s="86">
        <v>205774630</v>
      </c>
      <c r="J304" s="87">
        <v>150025590</v>
      </c>
      <c r="K304" s="73">
        <f t="shared" si="61"/>
        <v>355800220</v>
      </c>
      <c r="L304" s="177">
        <f t="shared" si="59"/>
        <v>5930003.666666667</v>
      </c>
      <c r="M304" s="184">
        <f t="shared" si="69"/>
        <v>6.0042029420594419E-3</v>
      </c>
    </row>
    <row r="305" spans="2:13" ht="28.35" customHeight="1">
      <c r="B305" s="392">
        <v>61</v>
      </c>
      <c r="C305" s="405" t="s">
        <v>19</v>
      </c>
      <c r="D305" s="398">
        <f>Q65</f>
        <v>8783</v>
      </c>
      <c r="E305" s="88" t="s">
        <v>145</v>
      </c>
      <c r="F305" s="221" t="s">
        <v>162</v>
      </c>
      <c r="G305" s="221" t="s">
        <v>347</v>
      </c>
      <c r="H305" s="137">
        <v>32</v>
      </c>
      <c r="I305" s="138">
        <v>90505720</v>
      </c>
      <c r="J305" s="139">
        <v>114607940</v>
      </c>
      <c r="K305" s="71">
        <f t="shared" si="61"/>
        <v>205113660</v>
      </c>
      <c r="L305" s="175">
        <f t="shared" si="59"/>
        <v>6409801.875</v>
      </c>
      <c r="M305" s="182">
        <f>IFERROR(H305/$Q$65,"-")</f>
        <v>3.6434020266423771E-3</v>
      </c>
    </row>
    <row r="306" spans="2:13" ht="29.25" customHeight="1">
      <c r="B306" s="393"/>
      <c r="C306" s="386"/>
      <c r="D306" s="403"/>
      <c r="E306" s="80" t="s">
        <v>180</v>
      </c>
      <c r="F306" s="222" t="s">
        <v>181</v>
      </c>
      <c r="G306" s="222" t="s">
        <v>1032</v>
      </c>
      <c r="H306" s="81">
        <v>1</v>
      </c>
      <c r="I306" s="82">
        <v>6154840</v>
      </c>
      <c r="J306" s="83">
        <v>178430</v>
      </c>
      <c r="K306" s="72">
        <f t="shared" si="61"/>
        <v>6333270</v>
      </c>
      <c r="L306" s="176">
        <f t="shared" si="59"/>
        <v>6333270</v>
      </c>
      <c r="M306" s="183">
        <f t="shared" ref="M306:M309" si="70">IFERROR(H306/$Q$65,"-")</f>
        <v>1.1385631333257428E-4</v>
      </c>
    </row>
    <row r="307" spans="2:13" ht="29.25" customHeight="1">
      <c r="B307" s="393"/>
      <c r="C307" s="386"/>
      <c r="D307" s="403"/>
      <c r="E307" s="80" t="s">
        <v>1033</v>
      </c>
      <c r="F307" s="222" t="s">
        <v>1034</v>
      </c>
      <c r="G307" s="222" t="s">
        <v>1035</v>
      </c>
      <c r="H307" s="81">
        <v>13</v>
      </c>
      <c r="I307" s="82">
        <v>24309680</v>
      </c>
      <c r="J307" s="83">
        <v>50808430</v>
      </c>
      <c r="K307" s="72">
        <f t="shared" si="61"/>
        <v>75118110</v>
      </c>
      <c r="L307" s="176">
        <f t="shared" si="59"/>
        <v>5778316.153846154</v>
      </c>
      <c r="M307" s="183">
        <f t="shared" si="70"/>
        <v>1.4801320733234659E-3</v>
      </c>
    </row>
    <row r="308" spans="2:13" ht="29.25" customHeight="1">
      <c r="B308" s="393"/>
      <c r="C308" s="386"/>
      <c r="D308" s="403"/>
      <c r="E308" s="80" t="s">
        <v>940</v>
      </c>
      <c r="F308" s="222" t="s">
        <v>941</v>
      </c>
      <c r="G308" s="222" t="s">
        <v>942</v>
      </c>
      <c r="H308" s="81">
        <v>1</v>
      </c>
      <c r="I308" s="82">
        <v>5414490</v>
      </c>
      <c r="J308" s="83">
        <v>0</v>
      </c>
      <c r="K308" s="72">
        <f t="shared" si="61"/>
        <v>5414490</v>
      </c>
      <c r="L308" s="176">
        <f t="shared" si="59"/>
        <v>5414490</v>
      </c>
      <c r="M308" s="183">
        <f t="shared" si="70"/>
        <v>1.1385631333257428E-4</v>
      </c>
    </row>
    <row r="309" spans="2:13" ht="42" customHeight="1" thickBot="1">
      <c r="B309" s="394"/>
      <c r="C309" s="388"/>
      <c r="D309" s="410"/>
      <c r="E309" s="84" t="s">
        <v>184</v>
      </c>
      <c r="F309" s="223" t="s">
        <v>185</v>
      </c>
      <c r="G309" s="223" t="s">
        <v>1036</v>
      </c>
      <c r="H309" s="85">
        <v>5</v>
      </c>
      <c r="I309" s="86">
        <v>26836030</v>
      </c>
      <c r="J309" s="87">
        <v>147620</v>
      </c>
      <c r="K309" s="73">
        <f t="shared" si="61"/>
        <v>26983650</v>
      </c>
      <c r="L309" s="177">
        <f t="shared" si="59"/>
        <v>5396730</v>
      </c>
      <c r="M309" s="183">
        <f t="shared" si="70"/>
        <v>5.6928156666287151E-4</v>
      </c>
    </row>
    <row r="310" spans="2:13" ht="29.25" customHeight="1">
      <c r="B310" s="392">
        <v>62</v>
      </c>
      <c r="C310" s="405" t="s">
        <v>20</v>
      </c>
      <c r="D310" s="398">
        <f>Q66</f>
        <v>12953</v>
      </c>
      <c r="E310" s="88" t="s">
        <v>319</v>
      </c>
      <c r="F310" s="221" t="s">
        <v>320</v>
      </c>
      <c r="G310" s="221" t="s">
        <v>1039</v>
      </c>
      <c r="H310" s="137">
        <v>9</v>
      </c>
      <c r="I310" s="138">
        <v>16757150</v>
      </c>
      <c r="J310" s="139">
        <v>57940610</v>
      </c>
      <c r="K310" s="71">
        <f t="shared" si="61"/>
        <v>74697760</v>
      </c>
      <c r="L310" s="175">
        <f t="shared" si="59"/>
        <v>8299751.111111111</v>
      </c>
      <c r="M310" s="182">
        <f>IFERROR(H310/$Q$66,"-")</f>
        <v>6.9481973288041386E-4</v>
      </c>
    </row>
    <row r="311" spans="2:13" ht="29.25" customHeight="1">
      <c r="B311" s="393"/>
      <c r="C311" s="386"/>
      <c r="D311" s="403"/>
      <c r="E311" s="80" t="s">
        <v>147</v>
      </c>
      <c r="F311" s="222" t="s">
        <v>163</v>
      </c>
      <c r="G311" s="222" t="s">
        <v>202</v>
      </c>
      <c r="H311" s="81">
        <v>1</v>
      </c>
      <c r="I311" s="82">
        <v>6930900</v>
      </c>
      <c r="J311" s="83">
        <v>0</v>
      </c>
      <c r="K311" s="72">
        <f t="shared" si="61"/>
        <v>6930900</v>
      </c>
      <c r="L311" s="176">
        <f t="shared" si="59"/>
        <v>6930900</v>
      </c>
      <c r="M311" s="183">
        <f t="shared" ref="M311:M314" si="71">IFERROR(H311/$Q$66,"-")</f>
        <v>7.7202192542268205E-5</v>
      </c>
    </row>
    <row r="312" spans="2:13" ht="42" customHeight="1">
      <c r="B312" s="393"/>
      <c r="C312" s="386"/>
      <c r="D312" s="403"/>
      <c r="E312" s="80" t="s">
        <v>146</v>
      </c>
      <c r="F312" s="222" t="s">
        <v>155</v>
      </c>
      <c r="G312" s="222" t="s">
        <v>1040</v>
      </c>
      <c r="H312" s="81">
        <v>8</v>
      </c>
      <c r="I312" s="82">
        <v>50353260</v>
      </c>
      <c r="J312" s="83">
        <v>1206040</v>
      </c>
      <c r="K312" s="72">
        <f t="shared" si="61"/>
        <v>51559300</v>
      </c>
      <c r="L312" s="176">
        <f t="shared" si="59"/>
        <v>6444912.5</v>
      </c>
      <c r="M312" s="183">
        <f t="shared" si="71"/>
        <v>6.1761754033814564E-4</v>
      </c>
    </row>
    <row r="313" spans="2:13" ht="28.35" customHeight="1">
      <c r="B313" s="393"/>
      <c r="C313" s="386"/>
      <c r="D313" s="403"/>
      <c r="E313" s="80" t="s">
        <v>145</v>
      </c>
      <c r="F313" s="222" t="s">
        <v>162</v>
      </c>
      <c r="G313" s="222" t="s">
        <v>292</v>
      </c>
      <c r="H313" s="81">
        <v>50</v>
      </c>
      <c r="I313" s="82">
        <v>166995660</v>
      </c>
      <c r="J313" s="83">
        <v>145725390</v>
      </c>
      <c r="K313" s="72">
        <f t="shared" si="61"/>
        <v>312721050</v>
      </c>
      <c r="L313" s="176">
        <f t="shared" si="59"/>
        <v>6254421</v>
      </c>
      <c r="M313" s="183">
        <f t="shared" si="71"/>
        <v>3.8601096271134098E-3</v>
      </c>
    </row>
    <row r="314" spans="2:13" ht="51.95" customHeight="1" thickBot="1">
      <c r="B314" s="394"/>
      <c r="C314" s="388"/>
      <c r="D314" s="410"/>
      <c r="E314" s="84" t="s">
        <v>158</v>
      </c>
      <c r="F314" s="223" t="s">
        <v>166</v>
      </c>
      <c r="G314" s="223" t="s">
        <v>1041</v>
      </c>
      <c r="H314" s="85">
        <v>10</v>
      </c>
      <c r="I314" s="86">
        <v>31964700</v>
      </c>
      <c r="J314" s="87">
        <v>29348210</v>
      </c>
      <c r="K314" s="73">
        <f t="shared" si="61"/>
        <v>61312910</v>
      </c>
      <c r="L314" s="177">
        <f t="shared" si="59"/>
        <v>6131291</v>
      </c>
      <c r="M314" s="183">
        <f t="shared" si="71"/>
        <v>7.7202192542268197E-4</v>
      </c>
    </row>
    <row r="315" spans="2:13" ht="51.95" customHeight="1">
      <c r="B315" s="392">
        <v>63</v>
      </c>
      <c r="C315" s="405" t="s">
        <v>31</v>
      </c>
      <c r="D315" s="398">
        <f>Q67</f>
        <v>9425</v>
      </c>
      <c r="E315" s="88" t="s">
        <v>158</v>
      </c>
      <c r="F315" s="221" t="s">
        <v>166</v>
      </c>
      <c r="G315" s="221" t="s">
        <v>1042</v>
      </c>
      <c r="H315" s="137">
        <v>9</v>
      </c>
      <c r="I315" s="138">
        <v>54615710</v>
      </c>
      <c r="J315" s="139">
        <v>11198180</v>
      </c>
      <c r="K315" s="71">
        <f t="shared" si="61"/>
        <v>65813890</v>
      </c>
      <c r="L315" s="175">
        <f t="shared" si="59"/>
        <v>7312654.444444444</v>
      </c>
      <c r="M315" s="182">
        <f>IFERROR(H315/$Q$67,"-")</f>
        <v>9.549071618037135E-4</v>
      </c>
    </row>
    <row r="316" spans="2:13" ht="28.35" customHeight="1">
      <c r="B316" s="393"/>
      <c r="C316" s="386"/>
      <c r="D316" s="403"/>
      <c r="E316" s="80" t="s">
        <v>161</v>
      </c>
      <c r="F316" s="222" t="s">
        <v>169</v>
      </c>
      <c r="G316" s="222" t="s">
        <v>322</v>
      </c>
      <c r="H316" s="81">
        <v>1</v>
      </c>
      <c r="I316" s="82">
        <v>6940760</v>
      </c>
      <c r="J316" s="83">
        <v>26070</v>
      </c>
      <c r="K316" s="72">
        <f t="shared" si="61"/>
        <v>6966830</v>
      </c>
      <c r="L316" s="176">
        <f t="shared" si="59"/>
        <v>6966830</v>
      </c>
      <c r="M316" s="183">
        <f t="shared" ref="M316:M319" si="72">IFERROR(H316/$Q$67,"-")</f>
        <v>1.0610079575596818E-4</v>
      </c>
    </row>
    <row r="317" spans="2:13" ht="29.25" customHeight="1">
      <c r="B317" s="393"/>
      <c r="C317" s="386"/>
      <c r="D317" s="403"/>
      <c r="E317" s="80" t="s">
        <v>319</v>
      </c>
      <c r="F317" s="222" t="s">
        <v>320</v>
      </c>
      <c r="G317" s="222" t="s">
        <v>866</v>
      </c>
      <c r="H317" s="81">
        <v>12</v>
      </c>
      <c r="I317" s="82">
        <v>29999660</v>
      </c>
      <c r="J317" s="83">
        <v>51846760</v>
      </c>
      <c r="K317" s="72">
        <f t="shared" si="61"/>
        <v>81846420</v>
      </c>
      <c r="L317" s="176">
        <f t="shared" si="59"/>
        <v>6820535</v>
      </c>
      <c r="M317" s="183">
        <f t="shared" si="72"/>
        <v>1.273209549071618E-3</v>
      </c>
    </row>
    <row r="318" spans="2:13" ht="28.35" customHeight="1">
      <c r="B318" s="393"/>
      <c r="C318" s="386"/>
      <c r="D318" s="403"/>
      <c r="E318" s="80" t="s">
        <v>145</v>
      </c>
      <c r="F318" s="222" t="s">
        <v>162</v>
      </c>
      <c r="G318" s="222" t="s">
        <v>338</v>
      </c>
      <c r="H318" s="81">
        <v>41</v>
      </c>
      <c r="I318" s="82">
        <v>140531390</v>
      </c>
      <c r="J318" s="83">
        <v>114646120</v>
      </c>
      <c r="K318" s="72">
        <f t="shared" si="61"/>
        <v>255177510</v>
      </c>
      <c r="L318" s="176">
        <f t="shared" si="59"/>
        <v>6223841.7073170729</v>
      </c>
      <c r="M318" s="183">
        <f t="shared" si="72"/>
        <v>4.3501326259946949E-3</v>
      </c>
    </row>
    <row r="319" spans="2:13" ht="42" customHeight="1" thickBot="1">
      <c r="B319" s="394"/>
      <c r="C319" s="388"/>
      <c r="D319" s="410"/>
      <c r="E319" s="84" t="s">
        <v>146</v>
      </c>
      <c r="F319" s="223" t="s">
        <v>155</v>
      </c>
      <c r="G319" s="223" t="s">
        <v>1043</v>
      </c>
      <c r="H319" s="85">
        <v>6</v>
      </c>
      <c r="I319" s="86">
        <v>32429240</v>
      </c>
      <c r="J319" s="87">
        <v>715510</v>
      </c>
      <c r="K319" s="73">
        <f t="shared" si="61"/>
        <v>33144750</v>
      </c>
      <c r="L319" s="177">
        <f t="shared" si="59"/>
        <v>5524125</v>
      </c>
      <c r="M319" s="184">
        <f t="shared" si="72"/>
        <v>6.36604774535809E-4</v>
      </c>
    </row>
    <row r="320" spans="2:13" ht="28.35" customHeight="1">
      <c r="B320" s="392">
        <v>64</v>
      </c>
      <c r="C320" s="405" t="s">
        <v>52</v>
      </c>
      <c r="D320" s="398">
        <f>Q68</f>
        <v>9877</v>
      </c>
      <c r="E320" s="88" t="s">
        <v>378</v>
      </c>
      <c r="F320" s="221" t="s">
        <v>379</v>
      </c>
      <c r="G320" s="221" t="s">
        <v>405</v>
      </c>
      <c r="H320" s="137">
        <v>1</v>
      </c>
      <c r="I320" s="138">
        <v>6596370</v>
      </c>
      <c r="J320" s="139">
        <v>575750</v>
      </c>
      <c r="K320" s="71">
        <f t="shared" si="61"/>
        <v>7172120</v>
      </c>
      <c r="L320" s="175">
        <f t="shared" si="59"/>
        <v>7172120</v>
      </c>
      <c r="M320" s="182">
        <f>IFERROR(H320/$Q$68,"-")</f>
        <v>1.0124531740407007E-4</v>
      </c>
    </row>
    <row r="321" spans="2:13" ht="28.35" customHeight="1">
      <c r="B321" s="393"/>
      <c r="C321" s="386"/>
      <c r="D321" s="403"/>
      <c r="E321" s="80" t="s">
        <v>194</v>
      </c>
      <c r="F321" s="222" t="s">
        <v>195</v>
      </c>
      <c r="G321" s="222" t="s">
        <v>1044</v>
      </c>
      <c r="H321" s="81">
        <v>4</v>
      </c>
      <c r="I321" s="82">
        <v>6961810</v>
      </c>
      <c r="J321" s="83">
        <v>19065000</v>
      </c>
      <c r="K321" s="72">
        <f t="shared" si="61"/>
        <v>26026810</v>
      </c>
      <c r="L321" s="176">
        <f t="shared" si="59"/>
        <v>6506702.5</v>
      </c>
      <c r="M321" s="183">
        <f t="shared" ref="M321:M324" si="73">IFERROR(H321/$Q$68,"-")</f>
        <v>4.0498126961628026E-4</v>
      </c>
    </row>
    <row r="322" spans="2:13" ht="42" customHeight="1">
      <c r="B322" s="393"/>
      <c r="C322" s="386"/>
      <c r="D322" s="403"/>
      <c r="E322" s="80" t="s">
        <v>156</v>
      </c>
      <c r="F322" s="222" t="s">
        <v>164</v>
      </c>
      <c r="G322" s="222" t="s">
        <v>1045</v>
      </c>
      <c r="H322" s="81">
        <v>7</v>
      </c>
      <c r="I322" s="82">
        <v>38973310</v>
      </c>
      <c r="J322" s="83">
        <v>5005790</v>
      </c>
      <c r="K322" s="72">
        <f t="shared" si="61"/>
        <v>43979100</v>
      </c>
      <c r="L322" s="176">
        <f t="shared" si="59"/>
        <v>6282728.5714285718</v>
      </c>
      <c r="M322" s="183">
        <f t="shared" si="73"/>
        <v>7.0871722182849046E-4</v>
      </c>
    </row>
    <row r="323" spans="2:13" ht="28.35" customHeight="1">
      <c r="B323" s="393"/>
      <c r="C323" s="386"/>
      <c r="D323" s="403"/>
      <c r="E323" s="80" t="s">
        <v>145</v>
      </c>
      <c r="F323" s="222" t="s">
        <v>162</v>
      </c>
      <c r="G323" s="222" t="s">
        <v>338</v>
      </c>
      <c r="H323" s="81">
        <v>53</v>
      </c>
      <c r="I323" s="82">
        <v>175057020</v>
      </c>
      <c r="J323" s="83">
        <v>137484990</v>
      </c>
      <c r="K323" s="72">
        <f t="shared" si="61"/>
        <v>312542010</v>
      </c>
      <c r="L323" s="176">
        <f t="shared" si="59"/>
        <v>5897019.0566037735</v>
      </c>
      <c r="M323" s="183">
        <f t="shared" si="73"/>
        <v>5.3660018224157132E-3</v>
      </c>
    </row>
    <row r="324" spans="2:13" ht="28.35" customHeight="1" thickBot="1">
      <c r="B324" s="394"/>
      <c r="C324" s="388"/>
      <c r="D324" s="410"/>
      <c r="E324" s="84" t="s">
        <v>191</v>
      </c>
      <c r="F324" s="223" t="s">
        <v>192</v>
      </c>
      <c r="G324" s="223" t="s">
        <v>1046</v>
      </c>
      <c r="H324" s="85">
        <v>10</v>
      </c>
      <c r="I324" s="86">
        <v>56060180</v>
      </c>
      <c r="J324" s="87">
        <v>2358450</v>
      </c>
      <c r="K324" s="73">
        <f t="shared" si="61"/>
        <v>58418630</v>
      </c>
      <c r="L324" s="177">
        <f t="shared" si="59"/>
        <v>5841863</v>
      </c>
      <c r="M324" s="184">
        <f t="shared" si="73"/>
        <v>1.0124531740407007E-3</v>
      </c>
    </row>
    <row r="325" spans="2:13" ht="29.25" customHeight="1">
      <c r="B325" s="392">
        <v>65</v>
      </c>
      <c r="C325" s="405" t="s">
        <v>12</v>
      </c>
      <c r="D325" s="398">
        <f>Q69</f>
        <v>4881</v>
      </c>
      <c r="E325" s="88" t="s">
        <v>146</v>
      </c>
      <c r="F325" s="221" t="s">
        <v>155</v>
      </c>
      <c r="G325" s="221" t="s">
        <v>155</v>
      </c>
      <c r="H325" s="137">
        <v>1</v>
      </c>
      <c r="I325" s="138">
        <v>7264060</v>
      </c>
      <c r="J325" s="139">
        <v>0</v>
      </c>
      <c r="K325" s="71">
        <f t="shared" si="61"/>
        <v>7264060</v>
      </c>
      <c r="L325" s="175">
        <f t="shared" ref="L325:L374" si="74">IFERROR(K325/H325,"-")</f>
        <v>7264060</v>
      </c>
      <c r="M325" s="182">
        <f>IFERROR(H325/$Q$69,"-")</f>
        <v>2.048760499897562E-4</v>
      </c>
    </row>
    <row r="326" spans="2:13" ht="29.25" customHeight="1">
      <c r="B326" s="393"/>
      <c r="C326" s="386"/>
      <c r="D326" s="403"/>
      <c r="E326" s="80" t="s">
        <v>191</v>
      </c>
      <c r="F326" s="222" t="s">
        <v>192</v>
      </c>
      <c r="G326" s="222" t="s">
        <v>1050</v>
      </c>
      <c r="H326" s="81">
        <v>7</v>
      </c>
      <c r="I326" s="82">
        <v>45698570</v>
      </c>
      <c r="J326" s="83">
        <v>281250</v>
      </c>
      <c r="K326" s="72">
        <f t="shared" ref="K326:K374" si="75">SUM(I326:J326)</f>
        <v>45979820</v>
      </c>
      <c r="L326" s="176">
        <f t="shared" si="74"/>
        <v>6568545.7142857146</v>
      </c>
      <c r="M326" s="183">
        <f t="shared" ref="M326:M329" si="76">IFERROR(H326/$Q$69,"-")</f>
        <v>1.4341323499282934E-3</v>
      </c>
    </row>
    <row r="327" spans="2:13" ht="42" customHeight="1">
      <c r="B327" s="393"/>
      <c r="C327" s="386"/>
      <c r="D327" s="403"/>
      <c r="E327" s="80" t="s">
        <v>184</v>
      </c>
      <c r="F327" s="222" t="s">
        <v>185</v>
      </c>
      <c r="G327" s="222" t="s">
        <v>1051</v>
      </c>
      <c r="H327" s="81">
        <v>1</v>
      </c>
      <c r="I327" s="82">
        <v>6549850</v>
      </c>
      <c r="J327" s="83">
        <v>8400</v>
      </c>
      <c r="K327" s="72">
        <f t="shared" si="75"/>
        <v>6558250</v>
      </c>
      <c r="L327" s="176">
        <f t="shared" si="74"/>
        <v>6558250</v>
      </c>
      <c r="M327" s="183">
        <f t="shared" si="76"/>
        <v>2.048760499897562E-4</v>
      </c>
    </row>
    <row r="328" spans="2:13" ht="42" customHeight="1">
      <c r="B328" s="393"/>
      <c r="C328" s="386"/>
      <c r="D328" s="403"/>
      <c r="E328" s="80" t="s">
        <v>897</v>
      </c>
      <c r="F328" s="222" t="s">
        <v>898</v>
      </c>
      <c r="G328" s="222" t="s">
        <v>1052</v>
      </c>
      <c r="H328" s="81">
        <v>5</v>
      </c>
      <c r="I328" s="82">
        <v>19595180</v>
      </c>
      <c r="J328" s="83">
        <v>7931730</v>
      </c>
      <c r="K328" s="72">
        <f t="shared" si="75"/>
        <v>27526910</v>
      </c>
      <c r="L328" s="176">
        <f t="shared" si="74"/>
        <v>5505382</v>
      </c>
      <c r="M328" s="183">
        <f t="shared" si="76"/>
        <v>1.0243802499487809E-3</v>
      </c>
    </row>
    <row r="329" spans="2:13" ht="29.25" customHeight="1" thickBot="1">
      <c r="B329" s="394"/>
      <c r="C329" s="388"/>
      <c r="D329" s="410"/>
      <c r="E329" s="84" t="s">
        <v>199</v>
      </c>
      <c r="F329" s="223" t="s">
        <v>200</v>
      </c>
      <c r="G329" s="223" t="s">
        <v>1053</v>
      </c>
      <c r="H329" s="85">
        <v>8</v>
      </c>
      <c r="I329" s="86">
        <v>38721330</v>
      </c>
      <c r="J329" s="87">
        <v>4182460</v>
      </c>
      <c r="K329" s="73">
        <f t="shared" si="75"/>
        <v>42903790</v>
      </c>
      <c r="L329" s="177">
        <f t="shared" si="74"/>
        <v>5362973.75</v>
      </c>
      <c r="M329" s="183">
        <f t="shared" si="76"/>
        <v>1.6390083999180496E-3</v>
      </c>
    </row>
    <row r="330" spans="2:13" ht="42" customHeight="1">
      <c r="B330" s="392">
        <v>66</v>
      </c>
      <c r="C330" s="405" t="s">
        <v>6</v>
      </c>
      <c r="D330" s="398">
        <f>Q70</f>
        <v>5005</v>
      </c>
      <c r="E330" s="88" t="s">
        <v>319</v>
      </c>
      <c r="F330" s="221" t="s">
        <v>320</v>
      </c>
      <c r="G330" s="221" t="s">
        <v>1058</v>
      </c>
      <c r="H330" s="137">
        <v>4</v>
      </c>
      <c r="I330" s="138">
        <v>5930290</v>
      </c>
      <c r="J330" s="139">
        <v>82301470</v>
      </c>
      <c r="K330" s="71">
        <f t="shared" si="75"/>
        <v>88231760</v>
      </c>
      <c r="L330" s="175">
        <f t="shared" si="74"/>
        <v>22057940</v>
      </c>
      <c r="M330" s="182">
        <f>IFERROR(H330/$Q$70,"-")</f>
        <v>7.992007992007992E-4</v>
      </c>
    </row>
    <row r="331" spans="2:13" ht="29.25" customHeight="1">
      <c r="B331" s="393"/>
      <c r="C331" s="386"/>
      <c r="D331" s="403"/>
      <c r="E331" s="80" t="s">
        <v>159</v>
      </c>
      <c r="F331" s="222" t="s">
        <v>167</v>
      </c>
      <c r="G331" s="222" t="s">
        <v>333</v>
      </c>
      <c r="H331" s="81">
        <v>1</v>
      </c>
      <c r="I331" s="82">
        <v>12135190</v>
      </c>
      <c r="J331" s="83">
        <v>0</v>
      </c>
      <c r="K331" s="72">
        <f t="shared" si="75"/>
        <v>12135190</v>
      </c>
      <c r="L331" s="176">
        <f t="shared" si="74"/>
        <v>12135190</v>
      </c>
      <c r="M331" s="183">
        <f t="shared" ref="M331:M334" si="77">IFERROR(H331/$Q$70,"-")</f>
        <v>1.998001998001998E-4</v>
      </c>
    </row>
    <row r="332" spans="2:13" ht="42" customHeight="1">
      <c r="B332" s="393"/>
      <c r="C332" s="386"/>
      <c r="D332" s="403"/>
      <c r="E332" s="80" t="s">
        <v>156</v>
      </c>
      <c r="F332" s="222" t="s">
        <v>164</v>
      </c>
      <c r="G332" s="222" t="s">
        <v>1059</v>
      </c>
      <c r="H332" s="81">
        <v>3</v>
      </c>
      <c r="I332" s="82">
        <v>27113990</v>
      </c>
      <c r="J332" s="83">
        <v>4327400</v>
      </c>
      <c r="K332" s="72">
        <f t="shared" si="75"/>
        <v>31441390</v>
      </c>
      <c r="L332" s="176">
        <f t="shared" si="74"/>
        <v>10480463.333333334</v>
      </c>
      <c r="M332" s="183">
        <f t="shared" si="77"/>
        <v>5.994005994005994E-4</v>
      </c>
    </row>
    <row r="333" spans="2:13" ht="29.25" customHeight="1">
      <c r="B333" s="393"/>
      <c r="C333" s="386"/>
      <c r="D333" s="403"/>
      <c r="E333" s="80" t="s">
        <v>872</v>
      </c>
      <c r="F333" s="222" t="s">
        <v>873</v>
      </c>
      <c r="G333" s="222" t="s">
        <v>1060</v>
      </c>
      <c r="H333" s="81">
        <v>1</v>
      </c>
      <c r="I333" s="82">
        <v>1608790</v>
      </c>
      <c r="J333" s="83">
        <v>5222200</v>
      </c>
      <c r="K333" s="72">
        <f t="shared" si="75"/>
        <v>6830990</v>
      </c>
      <c r="L333" s="176">
        <f t="shared" si="74"/>
        <v>6830990</v>
      </c>
      <c r="M333" s="183">
        <f t="shared" si="77"/>
        <v>1.998001998001998E-4</v>
      </c>
    </row>
    <row r="334" spans="2:13" ht="29.25" customHeight="1" thickBot="1">
      <c r="B334" s="394"/>
      <c r="C334" s="388"/>
      <c r="D334" s="410"/>
      <c r="E334" s="84" t="s">
        <v>176</v>
      </c>
      <c r="F334" s="223" t="s">
        <v>177</v>
      </c>
      <c r="G334" s="223" t="s">
        <v>370</v>
      </c>
      <c r="H334" s="85">
        <v>1</v>
      </c>
      <c r="I334" s="86">
        <v>6657110</v>
      </c>
      <c r="J334" s="87">
        <v>0</v>
      </c>
      <c r="K334" s="73">
        <f t="shared" si="75"/>
        <v>6657110</v>
      </c>
      <c r="L334" s="177">
        <f t="shared" si="74"/>
        <v>6657110</v>
      </c>
      <c r="M334" s="184">
        <f t="shared" si="77"/>
        <v>1.998001998001998E-4</v>
      </c>
    </row>
    <row r="335" spans="2:13" ht="29.25" customHeight="1">
      <c r="B335" s="392">
        <v>67</v>
      </c>
      <c r="C335" s="405" t="s">
        <v>7</v>
      </c>
      <c r="D335" s="398">
        <f>Q71</f>
        <v>2177</v>
      </c>
      <c r="E335" s="88" t="s">
        <v>353</v>
      </c>
      <c r="F335" s="221" t="s">
        <v>354</v>
      </c>
      <c r="G335" s="221" t="s">
        <v>1064</v>
      </c>
      <c r="H335" s="137">
        <v>2</v>
      </c>
      <c r="I335" s="138">
        <v>20431620</v>
      </c>
      <c r="J335" s="139">
        <v>10780</v>
      </c>
      <c r="K335" s="71">
        <f t="shared" si="75"/>
        <v>20442400</v>
      </c>
      <c r="L335" s="175">
        <f t="shared" si="74"/>
        <v>10221200</v>
      </c>
      <c r="M335" s="182">
        <f>IFERROR(H335/$Q$71,"-")</f>
        <v>9.1869545245751034E-4</v>
      </c>
    </row>
    <row r="336" spans="2:13" ht="29.25" customHeight="1">
      <c r="B336" s="393"/>
      <c r="C336" s="386"/>
      <c r="D336" s="403"/>
      <c r="E336" s="80" t="s">
        <v>319</v>
      </c>
      <c r="F336" s="222" t="s">
        <v>320</v>
      </c>
      <c r="G336" s="222" t="s">
        <v>1065</v>
      </c>
      <c r="H336" s="81">
        <v>4</v>
      </c>
      <c r="I336" s="82">
        <v>7789340</v>
      </c>
      <c r="J336" s="83">
        <v>29062170</v>
      </c>
      <c r="K336" s="72">
        <f t="shared" si="75"/>
        <v>36851510</v>
      </c>
      <c r="L336" s="176">
        <f t="shared" si="74"/>
        <v>9212877.5</v>
      </c>
      <c r="M336" s="183">
        <f t="shared" ref="M336:M339" si="78">IFERROR(H336/$Q$71,"-")</f>
        <v>1.8373909049150207E-3</v>
      </c>
    </row>
    <row r="337" spans="2:13" ht="29.25" customHeight="1">
      <c r="B337" s="393"/>
      <c r="C337" s="386"/>
      <c r="D337" s="403"/>
      <c r="E337" s="80" t="s">
        <v>146</v>
      </c>
      <c r="F337" s="222" t="s">
        <v>155</v>
      </c>
      <c r="G337" s="222" t="s">
        <v>625</v>
      </c>
      <c r="H337" s="81">
        <v>1</v>
      </c>
      <c r="I337" s="82">
        <v>8071330</v>
      </c>
      <c r="J337" s="83">
        <v>49130</v>
      </c>
      <c r="K337" s="72">
        <f t="shared" si="75"/>
        <v>8120460</v>
      </c>
      <c r="L337" s="176">
        <f t="shared" si="74"/>
        <v>8120460</v>
      </c>
      <c r="M337" s="183">
        <f t="shared" si="78"/>
        <v>4.5934772622875517E-4</v>
      </c>
    </row>
    <row r="338" spans="2:13" ht="29.25" customHeight="1">
      <c r="B338" s="393"/>
      <c r="C338" s="386"/>
      <c r="D338" s="403"/>
      <c r="E338" s="80" t="s">
        <v>145</v>
      </c>
      <c r="F338" s="222" t="s">
        <v>162</v>
      </c>
      <c r="G338" s="222" t="s">
        <v>411</v>
      </c>
      <c r="H338" s="81">
        <v>10</v>
      </c>
      <c r="I338" s="82">
        <v>36778810</v>
      </c>
      <c r="J338" s="83">
        <v>33402000</v>
      </c>
      <c r="K338" s="72">
        <f t="shared" si="75"/>
        <v>70180810</v>
      </c>
      <c r="L338" s="176">
        <f t="shared" si="74"/>
        <v>7018081</v>
      </c>
      <c r="M338" s="183">
        <f t="shared" si="78"/>
        <v>4.5934772622875514E-3</v>
      </c>
    </row>
    <row r="339" spans="2:13" ht="29.25" customHeight="1" thickBot="1">
      <c r="B339" s="394"/>
      <c r="C339" s="388"/>
      <c r="D339" s="410"/>
      <c r="E339" s="84" t="s">
        <v>176</v>
      </c>
      <c r="F339" s="223" t="s">
        <v>177</v>
      </c>
      <c r="G339" s="223" t="s">
        <v>370</v>
      </c>
      <c r="H339" s="85">
        <v>1</v>
      </c>
      <c r="I339" s="86">
        <v>6973440</v>
      </c>
      <c r="J339" s="87">
        <v>0</v>
      </c>
      <c r="K339" s="73">
        <f t="shared" si="75"/>
        <v>6973440</v>
      </c>
      <c r="L339" s="177">
        <f t="shared" si="74"/>
        <v>6973440</v>
      </c>
      <c r="M339" s="183">
        <f t="shared" si="78"/>
        <v>4.5934772622875517E-4</v>
      </c>
    </row>
    <row r="340" spans="2:13" ht="29.25" customHeight="1">
      <c r="B340" s="392">
        <v>68</v>
      </c>
      <c r="C340" s="405" t="s">
        <v>53</v>
      </c>
      <c r="D340" s="398">
        <f>Q72</f>
        <v>2923</v>
      </c>
      <c r="E340" s="88" t="s">
        <v>146</v>
      </c>
      <c r="F340" s="221" t="s">
        <v>155</v>
      </c>
      <c r="G340" s="221" t="s">
        <v>1069</v>
      </c>
      <c r="H340" s="137">
        <v>2</v>
      </c>
      <c r="I340" s="138">
        <v>14036960</v>
      </c>
      <c r="J340" s="139">
        <v>292400</v>
      </c>
      <c r="K340" s="71">
        <f t="shared" si="75"/>
        <v>14329360</v>
      </c>
      <c r="L340" s="175">
        <f t="shared" si="74"/>
        <v>7164680</v>
      </c>
      <c r="M340" s="182">
        <f>IFERROR(H340/$Q$72,"-")</f>
        <v>6.8422853232979813E-4</v>
      </c>
    </row>
    <row r="341" spans="2:13" ht="42" customHeight="1">
      <c r="B341" s="393"/>
      <c r="C341" s="386"/>
      <c r="D341" s="403"/>
      <c r="E341" s="80" t="s">
        <v>184</v>
      </c>
      <c r="F341" s="222" t="s">
        <v>185</v>
      </c>
      <c r="G341" s="222" t="s">
        <v>1070</v>
      </c>
      <c r="H341" s="81">
        <v>1</v>
      </c>
      <c r="I341" s="82">
        <v>7085470</v>
      </c>
      <c r="J341" s="83">
        <v>14700</v>
      </c>
      <c r="K341" s="72">
        <f t="shared" si="75"/>
        <v>7100170</v>
      </c>
      <c r="L341" s="176">
        <f t="shared" si="74"/>
        <v>7100170</v>
      </c>
      <c r="M341" s="183">
        <f t="shared" ref="M341:M344" si="79">IFERROR(H341/$Q$72,"-")</f>
        <v>3.4211426616489907E-4</v>
      </c>
    </row>
    <row r="342" spans="2:13" ht="29.25" customHeight="1">
      <c r="B342" s="393"/>
      <c r="C342" s="386"/>
      <c r="D342" s="403"/>
      <c r="E342" s="80" t="s">
        <v>180</v>
      </c>
      <c r="F342" s="222" t="s">
        <v>181</v>
      </c>
      <c r="G342" s="222" t="s">
        <v>1071</v>
      </c>
      <c r="H342" s="81">
        <v>2</v>
      </c>
      <c r="I342" s="82">
        <v>12529980</v>
      </c>
      <c r="J342" s="83">
        <v>717720</v>
      </c>
      <c r="K342" s="72">
        <f t="shared" si="75"/>
        <v>13247700</v>
      </c>
      <c r="L342" s="176">
        <f t="shared" si="74"/>
        <v>6623850</v>
      </c>
      <c r="M342" s="183">
        <f t="shared" si="79"/>
        <v>6.8422853232979813E-4</v>
      </c>
    </row>
    <row r="343" spans="2:13" ht="29.25" customHeight="1">
      <c r="B343" s="393"/>
      <c r="C343" s="386"/>
      <c r="D343" s="403"/>
      <c r="E343" s="80" t="s">
        <v>145</v>
      </c>
      <c r="F343" s="222" t="s">
        <v>162</v>
      </c>
      <c r="G343" s="222" t="s">
        <v>883</v>
      </c>
      <c r="H343" s="81">
        <v>14</v>
      </c>
      <c r="I343" s="82">
        <v>42731590</v>
      </c>
      <c r="J343" s="83">
        <v>49568010</v>
      </c>
      <c r="K343" s="72">
        <f t="shared" si="75"/>
        <v>92299600</v>
      </c>
      <c r="L343" s="176">
        <f t="shared" si="74"/>
        <v>6592828.5714285718</v>
      </c>
      <c r="M343" s="183">
        <f t="shared" si="79"/>
        <v>4.7895997263085873E-3</v>
      </c>
    </row>
    <row r="344" spans="2:13" ht="29.25" customHeight="1" thickBot="1">
      <c r="B344" s="394"/>
      <c r="C344" s="388"/>
      <c r="D344" s="410"/>
      <c r="E344" s="84" t="s">
        <v>203</v>
      </c>
      <c r="F344" s="223" t="s">
        <v>314</v>
      </c>
      <c r="G344" s="223" t="s">
        <v>1072</v>
      </c>
      <c r="H344" s="85">
        <v>3</v>
      </c>
      <c r="I344" s="86">
        <v>5744430</v>
      </c>
      <c r="J344" s="87">
        <v>13316470</v>
      </c>
      <c r="K344" s="73">
        <f t="shared" si="75"/>
        <v>19060900</v>
      </c>
      <c r="L344" s="177">
        <f t="shared" si="74"/>
        <v>6353633.333333333</v>
      </c>
      <c r="M344" s="183">
        <f t="shared" si="79"/>
        <v>1.0263427984946972E-3</v>
      </c>
    </row>
    <row r="345" spans="2:13" ht="42" customHeight="1">
      <c r="B345" s="392">
        <v>69</v>
      </c>
      <c r="C345" s="405" t="s">
        <v>54</v>
      </c>
      <c r="D345" s="398">
        <f>Q73</f>
        <v>6841</v>
      </c>
      <c r="E345" s="88" t="s">
        <v>156</v>
      </c>
      <c r="F345" s="221" t="s">
        <v>164</v>
      </c>
      <c r="G345" s="221" t="s">
        <v>1076</v>
      </c>
      <c r="H345" s="137">
        <v>3</v>
      </c>
      <c r="I345" s="138">
        <v>23563400</v>
      </c>
      <c r="J345" s="139">
        <v>5289580</v>
      </c>
      <c r="K345" s="71">
        <f t="shared" si="75"/>
        <v>28852980</v>
      </c>
      <c r="L345" s="175">
        <f t="shared" si="74"/>
        <v>9617660</v>
      </c>
      <c r="M345" s="182">
        <f>IFERROR(H345/$Q$73,"-")</f>
        <v>4.3853237830726501E-4</v>
      </c>
    </row>
    <row r="346" spans="2:13" ht="29.25" customHeight="1">
      <c r="B346" s="393"/>
      <c r="C346" s="386"/>
      <c r="D346" s="403"/>
      <c r="E346" s="80" t="s">
        <v>146</v>
      </c>
      <c r="F346" s="222" t="s">
        <v>155</v>
      </c>
      <c r="G346" s="222" t="s">
        <v>610</v>
      </c>
      <c r="H346" s="81">
        <v>1</v>
      </c>
      <c r="I346" s="82">
        <v>7878520</v>
      </c>
      <c r="J346" s="83">
        <v>122540</v>
      </c>
      <c r="K346" s="72">
        <f t="shared" si="75"/>
        <v>8001060</v>
      </c>
      <c r="L346" s="176">
        <f t="shared" si="74"/>
        <v>8001060</v>
      </c>
      <c r="M346" s="183">
        <f t="shared" ref="M346:M349" si="80">IFERROR(H346/$Q$73,"-")</f>
        <v>1.46177459435755E-4</v>
      </c>
    </row>
    <row r="347" spans="2:13" ht="29.25" customHeight="1">
      <c r="B347" s="393"/>
      <c r="C347" s="386"/>
      <c r="D347" s="403"/>
      <c r="E347" s="80" t="s">
        <v>188</v>
      </c>
      <c r="F347" s="222" t="s">
        <v>189</v>
      </c>
      <c r="G347" s="222" t="s">
        <v>1077</v>
      </c>
      <c r="H347" s="81">
        <v>2</v>
      </c>
      <c r="I347" s="82">
        <v>11627270</v>
      </c>
      <c r="J347" s="83">
        <v>2273050</v>
      </c>
      <c r="K347" s="72">
        <f t="shared" si="75"/>
        <v>13900320</v>
      </c>
      <c r="L347" s="176">
        <f t="shared" si="74"/>
        <v>6950160</v>
      </c>
      <c r="M347" s="183">
        <f t="shared" si="80"/>
        <v>2.9235491887151001E-4</v>
      </c>
    </row>
    <row r="348" spans="2:13" ht="29.25" customHeight="1">
      <c r="B348" s="393"/>
      <c r="C348" s="386"/>
      <c r="D348" s="403"/>
      <c r="E348" s="80" t="s">
        <v>145</v>
      </c>
      <c r="F348" s="222" t="s">
        <v>162</v>
      </c>
      <c r="G348" s="222" t="s">
        <v>338</v>
      </c>
      <c r="H348" s="81">
        <v>36</v>
      </c>
      <c r="I348" s="82">
        <v>125474760</v>
      </c>
      <c r="J348" s="83">
        <v>103892390</v>
      </c>
      <c r="K348" s="72">
        <f t="shared" si="75"/>
        <v>229367150</v>
      </c>
      <c r="L348" s="176">
        <f t="shared" si="74"/>
        <v>6371309.722222222</v>
      </c>
      <c r="M348" s="183">
        <f t="shared" si="80"/>
        <v>5.2623885396871802E-3</v>
      </c>
    </row>
    <row r="349" spans="2:13" ht="29.25" customHeight="1" thickBot="1">
      <c r="B349" s="394"/>
      <c r="C349" s="388"/>
      <c r="D349" s="410"/>
      <c r="E349" s="84" t="s">
        <v>182</v>
      </c>
      <c r="F349" s="223" t="s">
        <v>183</v>
      </c>
      <c r="G349" s="223" t="s">
        <v>1078</v>
      </c>
      <c r="H349" s="85">
        <v>11</v>
      </c>
      <c r="I349" s="86">
        <v>56108500</v>
      </c>
      <c r="J349" s="87">
        <v>6508560</v>
      </c>
      <c r="K349" s="73">
        <f t="shared" si="75"/>
        <v>62617060</v>
      </c>
      <c r="L349" s="177">
        <f t="shared" si="74"/>
        <v>5692460</v>
      </c>
      <c r="M349" s="183">
        <f t="shared" si="80"/>
        <v>1.607952053793305E-3</v>
      </c>
    </row>
    <row r="350" spans="2:13" ht="29.25" customHeight="1">
      <c r="B350" s="392">
        <v>70</v>
      </c>
      <c r="C350" s="405" t="s">
        <v>55</v>
      </c>
      <c r="D350" s="398">
        <f>Q74</f>
        <v>1191</v>
      </c>
      <c r="E350" s="88" t="s">
        <v>182</v>
      </c>
      <c r="F350" s="221" t="s">
        <v>183</v>
      </c>
      <c r="G350" s="221" t="s">
        <v>1081</v>
      </c>
      <c r="H350" s="137">
        <v>1</v>
      </c>
      <c r="I350" s="138">
        <v>18881580</v>
      </c>
      <c r="J350" s="139">
        <v>1172630</v>
      </c>
      <c r="K350" s="71">
        <f t="shared" si="75"/>
        <v>20054210</v>
      </c>
      <c r="L350" s="175">
        <f t="shared" si="74"/>
        <v>20054210</v>
      </c>
      <c r="M350" s="182">
        <f>IFERROR(H350/$Q$74,"-")</f>
        <v>8.3963056255247689E-4</v>
      </c>
    </row>
    <row r="351" spans="2:13" ht="29.25" customHeight="1">
      <c r="B351" s="393"/>
      <c r="C351" s="386"/>
      <c r="D351" s="403"/>
      <c r="E351" s="80" t="s">
        <v>353</v>
      </c>
      <c r="F351" s="222" t="s">
        <v>354</v>
      </c>
      <c r="G351" s="222" t="s">
        <v>1082</v>
      </c>
      <c r="H351" s="81">
        <v>2</v>
      </c>
      <c r="I351" s="82">
        <v>12388520</v>
      </c>
      <c r="J351" s="83">
        <v>509190</v>
      </c>
      <c r="K351" s="72">
        <f t="shared" si="75"/>
        <v>12897710</v>
      </c>
      <c r="L351" s="176">
        <f t="shared" si="74"/>
        <v>6448855</v>
      </c>
      <c r="M351" s="183">
        <f t="shared" ref="M351:M354" si="81">IFERROR(H351/$Q$74,"-")</f>
        <v>1.6792611251049538E-3</v>
      </c>
    </row>
    <row r="352" spans="2:13" ht="29.25" customHeight="1">
      <c r="B352" s="393"/>
      <c r="C352" s="386"/>
      <c r="D352" s="403"/>
      <c r="E352" s="80" t="s">
        <v>145</v>
      </c>
      <c r="F352" s="222" t="s">
        <v>162</v>
      </c>
      <c r="G352" s="222" t="s">
        <v>1083</v>
      </c>
      <c r="H352" s="81">
        <v>5</v>
      </c>
      <c r="I352" s="82">
        <v>22926430</v>
      </c>
      <c r="J352" s="83">
        <v>7638300</v>
      </c>
      <c r="K352" s="72">
        <f t="shared" si="75"/>
        <v>30564730</v>
      </c>
      <c r="L352" s="176">
        <f t="shared" si="74"/>
        <v>6112946</v>
      </c>
      <c r="M352" s="183">
        <f t="shared" si="81"/>
        <v>4.1981528127623844E-3</v>
      </c>
    </row>
    <row r="353" spans="2:13" ht="29.25" customHeight="1">
      <c r="B353" s="393"/>
      <c r="C353" s="386"/>
      <c r="D353" s="403"/>
      <c r="E353" s="80" t="s">
        <v>319</v>
      </c>
      <c r="F353" s="222" t="s">
        <v>320</v>
      </c>
      <c r="G353" s="222" t="s">
        <v>1084</v>
      </c>
      <c r="H353" s="81">
        <v>2</v>
      </c>
      <c r="I353" s="82">
        <v>2631550</v>
      </c>
      <c r="J353" s="83">
        <v>8391810</v>
      </c>
      <c r="K353" s="72">
        <f t="shared" si="75"/>
        <v>11023360</v>
      </c>
      <c r="L353" s="176">
        <f t="shared" si="74"/>
        <v>5511680</v>
      </c>
      <c r="M353" s="183">
        <f t="shared" si="81"/>
        <v>1.6792611251049538E-3</v>
      </c>
    </row>
    <row r="354" spans="2:13" ht="29.25" customHeight="1" thickBot="1">
      <c r="B354" s="394"/>
      <c r="C354" s="388"/>
      <c r="D354" s="410"/>
      <c r="E354" s="84" t="s">
        <v>1085</v>
      </c>
      <c r="F354" s="223" t="s">
        <v>1086</v>
      </c>
      <c r="G354" s="223" t="s">
        <v>1087</v>
      </c>
      <c r="H354" s="85">
        <v>2</v>
      </c>
      <c r="I354" s="86">
        <v>9982330</v>
      </c>
      <c r="J354" s="87">
        <v>764140</v>
      </c>
      <c r="K354" s="73">
        <f t="shared" si="75"/>
        <v>10746470</v>
      </c>
      <c r="L354" s="177">
        <f t="shared" si="74"/>
        <v>5373235</v>
      </c>
      <c r="M354" s="184">
        <f t="shared" si="81"/>
        <v>1.6792611251049538E-3</v>
      </c>
    </row>
    <row r="355" spans="2:13" ht="29.25" customHeight="1">
      <c r="B355" s="392">
        <v>71</v>
      </c>
      <c r="C355" s="405" t="s">
        <v>56</v>
      </c>
      <c r="D355" s="398">
        <f>Q75</f>
        <v>3573</v>
      </c>
      <c r="E355" s="88" t="s">
        <v>156</v>
      </c>
      <c r="F355" s="221" t="s">
        <v>164</v>
      </c>
      <c r="G355" s="221" t="s">
        <v>1093</v>
      </c>
      <c r="H355" s="137">
        <v>2</v>
      </c>
      <c r="I355" s="138">
        <v>14974230</v>
      </c>
      <c r="J355" s="139">
        <v>2913410</v>
      </c>
      <c r="K355" s="71">
        <f t="shared" si="75"/>
        <v>17887640</v>
      </c>
      <c r="L355" s="175">
        <f t="shared" si="74"/>
        <v>8943820</v>
      </c>
      <c r="M355" s="182">
        <f>IFERROR(H355/$Q$75,"-")</f>
        <v>5.5975370836831796E-4</v>
      </c>
    </row>
    <row r="356" spans="2:13" ht="42" customHeight="1">
      <c r="B356" s="393"/>
      <c r="C356" s="386"/>
      <c r="D356" s="403"/>
      <c r="E356" s="80" t="s">
        <v>182</v>
      </c>
      <c r="F356" s="222" t="s">
        <v>183</v>
      </c>
      <c r="G356" s="222" t="s">
        <v>1094</v>
      </c>
      <c r="H356" s="81">
        <v>8</v>
      </c>
      <c r="I356" s="82">
        <v>61238330</v>
      </c>
      <c r="J356" s="83">
        <v>3380340</v>
      </c>
      <c r="K356" s="72">
        <f t="shared" si="75"/>
        <v>64618670</v>
      </c>
      <c r="L356" s="176">
        <f t="shared" si="74"/>
        <v>8077333.75</v>
      </c>
      <c r="M356" s="183">
        <f t="shared" ref="M356:M359" si="82">IFERROR(H356/$Q$75,"-")</f>
        <v>2.2390148334732718E-3</v>
      </c>
    </row>
    <row r="357" spans="2:13" ht="29.25" customHeight="1">
      <c r="B357" s="393"/>
      <c r="C357" s="386"/>
      <c r="D357" s="403"/>
      <c r="E357" s="80" t="s">
        <v>459</v>
      </c>
      <c r="F357" s="222" t="s">
        <v>460</v>
      </c>
      <c r="G357" s="222" t="s">
        <v>1095</v>
      </c>
      <c r="H357" s="81">
        <v>2</v>
      </c>
      <c r="I357" s="82">
        <v>13977510</v>
      </c>
      <c r="J357" s="83">
        <v>542810</v>
      </c>
      <c r="K357" s="72">
        <f t="shared" si="75"/>
        <v>14520320</v>
      </c>
      <c r="L357" s="176">
        <f t="shared" si="74"/>
        <v>7260160</v>
      </c>
      <c r="M357" s="183">
        <f t="shared" si="82"/>
        <v>5.5975370836831796E-4</v>
      </c>
    </row>
    <row r="358" spans="2:13" ht="29.25" customHeight="1">
      <c r="B358" s="393"/>
      <c r="C358" s="386"/>
      <c r="D358" s="403"/>
      <c r="E358" s="80" t="s">
        <v>157</v>
      </c>
      <c r="F358" s="222" t="s">
        <v>165</v>
      </c>
      <c r="G358" s="222" t="s">
        <v>190</v>
      </c>
      <c r="H358" s="81">
        <v>1</v>
      </c>
      <c r="I358" s="82">
        <v>6721160</v>
      </c>
      <c r="J358" s="83">
        <v>4980</v>
      </c>
      <c r="K358" s="72">
        <f t="shared" si="75"/>
        <v>6726140</v>
      </c>
      <c r="L358" s="176">
        <f t="shared" si="74"/>
        <v>6726140</v>
      </c>
      <c r="M358" s="183">
        <f t="shared" si="82"/>
        <v>2.7987685418415898E-4</v>
      </c>
    </row>
    <row r="359" spans="2:13" ht="29.25" customHeight="1" thickBot="1">
      <c r="B359" s="394"/>
      <c r="C359" s="388"/>
      <c r="D359" s="410"/>
      <c r="E359" s="84" t="s">
        <v>194</v>
      </c>
      <c r="F359" s="223" t="s">
        <v>195</v>
      </c>
      <c r="G359" s="223" t="s">
        <v>1096</v>
      </c>
      <c r="H359" s="85">
        <v>2</v>
      </c>
      <c r="I359" s="86">
        <v>1345610</v>
      </c>
      <c r="J359" s="87">
        <v>11489320</v>
      </c>
      <c r="K359" s="73">
        <f t="shared" si="75"/>
        <v>12834930</v>
      </c>
      <c r="L359" s="177">
        <f t="shared" si="74"/>
        <v>6417465</v>
      </c>
      <c r="M359" s="184">
        <f t="shared" si="82"/>
        <v>5.5975370836831796E-4</v>
      </c>
    </row>
    <row r="360" spans="2:13" ht="29.25" customHeight="1">
      <c r="B360" s="392">
        <v>72</v>
      </c>
      <c r="C360" s="405" t="s">
        <v>32</v>
      </c>
      <c r="D360" s="398">
        <f>Q76</f>
        <v>2211</v>
      </c>
      <c r="E360" s="88" t="s">
        <v>156</v>
      </c>
      <c r="F360" s="221" t="s">
        <v>164</v>
      </c>
      <c r="G360" s="221" t="s">
        <v>1098</v>
      </c>
      <c r="H360" s="137">
        <v>3</v>
      </c>
      <c r="I360" s="138">
        <v>11403200</v>
      </c>
      <c r="J360" s="139">
        <v>10636320</v>
      </c>
      <c r="K360" s="71">
        <f t="shared" si="75"/>
        <v>22039520</v>
      </c>
      <c r="L360" s="175">
        <f t="shared" si="74"/>
        <v>7346506.666666667</v>
      </c>
      <c r="M360" s="182">
        <f>IFERROR(H360/$Q$76,"-")</f>
        <v>1.3568521031207597E-3</v>
      </c>
    </row>
    <row r="361" spans="2:13" ht="29.25" customHeight="1">
      <c r="B361" s="393"/>
      <c r="C361" s="386"/>
      <c r="D361" s="403"/>
      <c r="E361" s="80" t="s">
        <v>454</v>
      </c>
      <c r="F361" s="222" t="s">
        <v>455</v>
      </c>
      <c r="G361" s="222" t="s">
        <v>456</v>
      </c>
      <c r="H361" s="81">
        <v>1</v>
      </c>
      <c r="I361" s="82">
        <v>7238650</v>
      </c>
      <c r="J361" s="83">
        <v>0</v>
      </c>
      <c r="K361" s="72">
        <f t="shared" si="75"/>
        <v>7238650</v>
      </c>
      <c r="L361" s="176">
        <f t="shared" si="74"/>
        <v>7238650</v>
      </c>
      <c r="M361" s="183">
        <f t="shared" ref="M361:M364" si="83">IFERROR(H361/$Q$76,"-")</f>
        <v>4.5228403437358661E-4</v>
      </c>
    </row>
    <row r="362" spans="2:13" ht="29.25" customHeight="1">
      <c r="B362" s="393"/>
      <c r="C362" s="386"/>
      <c r="D362" s="403"/>
      <c r="E362" s="80" t="s">
        <v>199</v>
      </c>
      <c r="F362" s="222" t="s">
        <v>200</v>
      </c>
      <c r="G362" s="222" t="s">
        <v>200</v>
      </c>
      <c r="H362" s="81">
        <v>2</v>
      </c>
      <c r="I362" s="82">
        <v>12318300</v>
      </c>
      <c r="J362" s="83">
        <v>0</v>
      </c>
      <c r="K362" s="72">
        <f t="shared" si="75"/>
        <v>12318300</v>
      </c>
      <c r="L362" s="176">
        <f t="shared" si="74"/>
        <v>6159150</v>
      </c>
      <c r="M362" s="183">
        <f t="shared" si="83"/>
        <v>9.0456806874717323E-4</v>
      </c>
    </row>
    <row r="363" spans="2:13" ht="29.25" customHeight="1">
      <c r="B363" s="393"/>
      <c r="C363" s="386"/>
      <c r="D363" s="403"/>
      <c r="E363" s="80" t="s">
        <v>461</v>
      </c>
      <c r="F363" s="222" t="s">
        <v>462</v>
      </c>
      <c r="G363" s="222" t="s">
        <v>1099</v>
      </c>
      <c r="H363" s="81">
        <v>1</v>
      </c>
      <c r="I363" s="82">
        <v>5938840</v>
      </c>
      <c r="J363" s="83">
        <v>110760</v>
      </c>
      <c r="K363" s="72">
        <f t="shared" si="75"/>
        <v>6049600</v>
      </c>
      <c r="L363" s="176">
        <f t="shared" si="74"/>
        <v>6049600</v>
      </c>
      <c r="M363" s="183">
        <f t="shared" si="83"/>
        <v>4.5228403437358661E-4</v>
      </c>
    </row>
    <row r="364" spans="2:13" ht="29.25" customHeight="1" thickBot="1">
      <c r="B364" s="394"/>
      <c r="C364" s="388"/>
      <c r="D364" s="410"/>
      <c r="E364" s="84" t="s">
        <v>1100</v>
      </c>
      <c r="F364" s="223" t="s">
        <v>1101</v>
      </c>
      <c r="G364" s="223" t="s">
        <v>1102</v>
      </c>
      <c r="H364" s="85">
        <v>4</v>
      </c>
      <c r="I364" s="86">
        <v>22907800</v>
      </c>
      <c r="J364" s="87">
        <v>886080</v>
      </c>
      <c r="K364" s="73">
        <f t="shared" si="75"/>
        <v>23793880</v>
      </c>
      <c r="L364" s="177">
        <f t="shared" si="74"/>
        <v>5948470</v>
      </c>
      <c r="M364" s="184">
        <f t="shared" si="83"/>
        <v>1.8091361374943465E-3</v>
      </c>
    </row>
    <row r="365" spans="2:13" ht="29.25" customHeight="1">
      <c r="B365" s="392">
        <v>73</v>
      </c>
      <c r="C365" s="405" t="s">
        <v>33</v>
      </c>
      <c r="D365" s="398">
        <f>Q77</f>
        <v>3021</v>
      </c>
      <c r="E365" s="88" t="s">
        <v>156</v>
      </c>
      <c r="F365" s="221" t="s">
        <v>164</v>
      </c>
      <c r="G365" s="221" t="s">
        <v>635</v>
      </c>
      <c r="H365" s="137">
        <v>1</v>
      </c>
      <c r="I365" s="138">
        <v>6066700</v>
      </c>
      <c r="J365" s="139">
        <v>3406500</v>
      </c>
      <c r="K365" s="71">
        <f t="shared" si="75"/>
        <v>9473200</v>
      </c>
      <c r="L365" s="175">
        <f t="shared" si="74"/>
        <v>9473200</v>
      </c>
      <c r="M365" s="182">
        <f>IFERROR(H365/$Q$77,"-")</f>
        <v>3.3101621979476995E-4</v>
      </c>
    </row>
    <row r="366" spans="2:13" ht="29.25" customHeight="1">
      <c r="B366" s="393"/>
      <c r="C366" s="386"/>
      <c r="D366" s="403"/>
      <c r="E366" s="80" t="s">
        <v>146</v>
      </c>
      <c r="F366" s="222" t="s">
        <v>155</v>
      </c>
      <c r="G366" s="222" t="s">
        <v>1104</v>
      </c>
      <c r="H366" s="81">
        <v>2</v>
      </c>
      <c r="I366" s="82">
        <v>18877330</v>
      </c>
      <c r="J366" s="83">
        <v>0</v>
      </c>
      <c r="K366" s="72">
        <f t="shared" si="75"/>
        <v>18877330</v>
      </c>
      <c r="L366" s="176">
        <f t="shared" si="74"/>
        <v>9438665</v>
      </c>
      <c r="M366" s="183">
        <f t="shared" ref="M366:M369" si="84">IFERROR(H366/$Q$77,"-")</f>
        <v>6.6203243958953991E-4</v>
      </c>
    </row>
    <row r="367" spans="2:13" ht="28.35" customHeight="1">
      <c r="B367" s="393"/>
      <c r="C367" s="386"/>
      <c r="D367" s="403"/>
      <c r="E367" s="80" t="s">
        <v>454</v>
      </c>
      <c r="F367" s="222" t="s">
        <v>455</v>
      </c>
      <c r="G367" s="222" t="s">
        <v>456</v>
      </c>
      <c r="H367" s="81">
        <v>1</v>
      </c>
      <c r="I367" s="82">
        <v>6742870</v>
      </c>
      <c r="J367" s="83">
        <v>0</v>
      </c>
      <c r="K367" s="72">
        <f t="shared" si="75"/>
        <v>6742870</v>
      </c>
      <c r="L367" s="176">
        <f t="shared" si="74"/>
        <v>6742870</v>
      </c>
      <c r="M367" s="183">
        <f t="shared" si="84"/>
        <v>3.3101621979476995E-4</v>
      </c>
    </row>
    <row r="368" spans="2:13" ht="29.25" customHeight="1">
      <c r="B368" s="393"/>
      <c r="C368" s="386"/>
      <c r="D368" s="403"/>
      <c r="E368" s="80" t="s">
        <v>145</v>
      </c>
      <c r="F368" s="222" t="s">
        <v>162</v>
      </c>
      <c r="G368" s="222" t="s">
        <v>340</v>
      </c>
      <c r="H368" s="81">
        <v>12</v>
      </c>
      <c r="I368" s="82">
        <v>36517110</v>
      </c>
      <c r="J368" s="83">
        <v>38808470</v>
      </c>
      <c r="K368" s="72">
        <f t="shared" si="75"/>
        <v>75325580</v>
      </c>
      <c r="L368" s="176">
        <f t="shared" si="74"/>
        <v>6277131.666666667</v>
      </c>
      <c r="M368" s="183">
        <f t="shared" si="84"/>
        <v>3.9721946375372392E-3</v>
      </c>
    </row>
    <row r="369" spans="2:13" ht="29.25" customHeight="1" thickBot="1">
      <c r="B369" s="394"/>
      <c r="C369" s="388"/>
      <c r="D369" s="410"/>
      <c r="E369" s="84" t="s">
        <v>176</v>
      </c>
      <c r="F369" s="223" t="s">
        <v>177</v>
      </c>
      <c r="G369" s="223" t="s">
        <v>346</v>
      </c>
      <c r="H369" s="85">
        <v>2</v>
      </c>
      <c r="I369" s="86">
        <v>10845800</v>
      </c>
      <c r="J369" s="87">
        <v>754480</v>
      </c>
      <c r="K369" s="73">
        <f t="shared" si="75"/>
        <v>11600280</v>
      </c>
      <c r="L369" s="177">
        <f t="shared" si="74"/>
        <v>5800140</v>
      </c>
      <c r="M369" s="183">
        <f t="shared" si="84"/>
        <v>6.6203243958953991E-4</v>
      </c>
    </row>
    <row r="370" spans="2:13" ht="29.25" customHeight="1">
      <c r="B370" s="392">
        <v>74</v>
      </c>
      <c r="C370" s="405" t="s">
        <v>34</v>
      </c>
      <c r="D370" s="398">
        <f>Q78</f>
        <v>1391</v>
      </c>
      <c r="E370" s="88" t="s">
        <v>145</v>
      </c>
      <c r="F370" s="221" t="s">
        <v>162</v>
      </c>
      <c r="G370" s="221" t="s">
        <v>338</v>
      </c>
      <c r="H370" s="137">
        <v>12</v>
      </c>
      <c r="I370" s="138">
        <v>29893930</v>
      </c>
      <c r="J370" s="139">
        <v>55275150</v>
      </c>
      <c r="K370" s="71">
        <f t="shared" si="75"/>
        <v>85169080</v>
      </c>
      <c r="L370" s="175">
        <f t="shared" si="74"/>
        <v>7097423.333333333</v>
      </c>
      <c r="M370" s="182">
        <f>IFERROR(H370/$Q$78,"-")</f>
        <v>8.6268871315600282E-3</v>
      </c>
    </row>
    <row r="371" spans="2:13" ht="29.25" customHeight="1">
      <c r="B371" s="393"/>
      <c r="C371" s="386"/>
      <c r="D371" s="403"/>
      <c r="E371" s="80" t="s">
        <v>196</v>
      </c>
      <c r="F371" s="222" t="s">
        <v>197</v>
      </c>
      <c r="G371" s="222" t="s">
        <v>453</v>
      </c>
      <c r="H371" s="81">
        <v>3</v>
      </c>
      <c r="I371" s="82">
        <v>19460490</v>
      </c>
      <c r="J371" s="83">
        <v>731080</v>
      </c>
      <c r="K371" s="72">
        <f t="shared" si="75"/>
        <v>20191570</v>
      </c>
      <c r="L371" s="176">
        <f t="shared" si="74"/>
        <v>6730523.333333333</v>
      </c>
      <c r="M371" s="183">
        <f t="shared" ref="M371:M373" si="85">IFERROR(H371/$Q$78,"-")</f>
        <v>2.1567217828900071E-3</v>
      </c>
    </row>
    <row r="372" spans="2:13" ht="29.25" customHeight="1">
      <c r="B372" s="393"/>
      <c r="C372" s="386"/>
      <c r="D372" s="403"/>
      <c r="E372" s="80" t="s">
        <v>1100</v>
      </c>
      <c r="F372" s="222" t="s">
        <v>1101</v>
      </c>
      <c r="G372" s="222" t="s">
        <v>1109</v>
      </c>
      <c r="H372" s="81">
        <v>2</v>
      </c>
      <c r="I372" s="82">
        <v>9461250</v>
      </c>
      <c r="J372" s="83">
        <v>3456210</v>
      </c>
      <c r="K372" s="72">
        <f t="shared" si="75"/>
        <v>12917460</v>
      </c>
      <c r="L372" s="176">
        <f t="shared" si="74"/>
        <v>6458730</v>
      </c>
      <c r="M372" s="183">
        <f t="shared" si="85"/>
        <v>1.4378145219266715E-3</v>
      </c>
    </row>
    <row r="373" spans="2:13" ht="29.25" customHeight="1">
      <c r="B373" s="393"/>
      <c r="C373" s="386"/>
      <c r="D373" s="403"/>
      <c r="E373" s="80" t="s">
        <v>897</v>
      </c>
      <c r="F373" s="222" t="s">
        <v>898</v>
      </c>
      <c r="G373" s="222" t="s">
        <v>1110</v>
      </c>
      <c r="H373" s="81">
        <v>1</v>
      </c>
      <c r="I373" s="82">
        <v>5312120</v>
      </c>
      <c r="J373" s="83">
        <v>1084380</v>
      </c>
      <c r="K373" s="72">
        <f t="shared" si="75"/>
        <v>6396500</v>
      </c>
      <c r="L373" s="176">
        <f t="shared" si="74"/>
        <v>6396500</v>
      </c>
      <c r="M373" s="183">
        <f t="shared" si="85"/>
        <v>7.1890726096333576E-4</v>
      </c>
    </row>
    <row r="374" spans="2:13" ht="29.25" customHeight="1" thickBot="1">
      <c r="B374" s="393"/>
      <c r="C374" s="386"/>
      <c r="D374" s="403"/>
      <c r="E374" s="89" t="s">
        <v>156</v>
      </c>
      <c r="F374" s="224" t="s">
        <v>164</v>
      </c>
      <c r="G374" s="224" t="s">
        <v>204</v>
      </c>
      <c r="H374" s="140">
        <v>1</v>
      </c>
      <c r="I374" s="141">
        <v>4649920</v>
      </c>
      <c r="J374" s="142">
        <v>1659920</v>
      </c>
      <c r="K374" s="74">
        <f t="shared" si="75"/>
        <v>6309840</v>
      </c>
      <c r="L374" s="178">
        <f t="shared" si="74"/>
        <v>6309840</v>
      </c>
      <c r="M374" s="185">
        <f>IFERROR(H374/$Q$78,"-")</f>
        <v>7.1890726096333576E-4</v>
      </c>
    </row>
    <row r="375" spans="2:13" ht="29.25" customHeight="1" thickTop="1">
      <c r="B375" s="383" t="s">
        <v>275</v>
      </c>
      <c r="C375" s="384"/>
      <c r="D375" s="401">
        <f>Q79</f>
        <v>1303145</v>
      </c>
      <c r="E375" s="75" t="str">
        <f>'高額レセ疾病傾向(患者一人当たり医療費順)'!$C$7</f>
        <v>0506</v>
      </c>
      <c r="F375" s="225" t="str">
        <f>'高額レセ疾病傾向(患者一人当たり医療費順)'!$D$7</f>
        <v>知的障害＜精神遅滞＞</v>
      </c>
      <c r="G375" s="225" t="str">
        <f>'高額レセ疾病傾向(患者一人当たり医療費順)'!$E$7</f>
        <v>知的障害，最重度知的障害</v>
      </c>
      <c r="H375" s="76">
        <f>'高額レセ疾病傾向(患者一人当たり医療費順)'!$F$7</f>
        <v>4</v>
      </c>
      <c r="I375" s="77">
        <f>'高額レセ疾病傾向(患者一人当たり医療費順)'!$G$7</f>
        <v>26895590</v>
      </c>
      <c r="J375" s="78">
        <f>'高額レセ疾病傾向(患者一人当たり医療費順)'!$H$7</f>
        <v>0</v>
      </c>
      <c r="K375" s="79">
        <f>'高額レセ疾病傾向(患者一人当たり医療費順)'!$I$7</f>
        <v>26895590</v>
      </c>
      <c r="L375" s="262">
        <f>'高額レセ疾病傾向(患者一人当たり医療費順)'!J7</f>
        <v>6723897.5</v>
      </c>
      <c r="M375" s="190">
        <f>'高額レセ疾病傾向(患者一人当たり医療費順)'!K7</f>
        <v>3.0694972547183928E-6</v>
      </c>
    </row>
    <row r="376" spans="2:13" ht="29.25" customHeight="1">
      <c r="B376" s="385"/>
      <c r="C376" s="386"/>
      <c r="D376" s="403"/>
      <c r="E376" s="80" t="str">
        <f>'高額レセ疾病傾向(患者一人当たり医療費順)'!$C$8</f>
        <v>0209</v>
      </c>
      <c r="F376" s="222" t="str">
        <f>'高額レセ疾病傾向(患者一人当たり医療費順)'!$D$8</f>
        <v>白血病</v>
      </c>
      <c r="G376" s="222" t="str">
        <f>'高額レセ疾病傾向(患者一人当たり医療費順)'!$E$8</f>
        <v>急性骨髄性白血病，慢性骨髄性白血病，慢性リンパ性白血病</v>
      </c>
      <c r="H376" s="81">
        <f>'高額レセ疾病傾向(患者一人当たり医療費順)'!$F$8</f>
        <v>619</v>
      </c>
      <c r="I376" s="82">
        <f>'高額レセ疾病傾向(患者一人当たり医療費順)'!$G$8</f>
        <v>2398683540</v>
      </c>
      <c r="J376" s="83">
        <f>'高額レセ疾病傾向(患者一人当たり医療費順)'!$H$8</f>
        <v>1561258660</v>
      </c>
      <c r="K376" s="72">
        <f>'高額レセ疾病傾向(患者一人当たり医療費順)'!$I$8</f>
        <v>3959942200</v>
      </c>
      <c r="L376" s="74">
        <f>'高額レセ疾病傾向(患者一人当たり医療費順)'!J8</f>
        <v>6397321.8093699496</v>
      </c>
      <c r="M376" s="183">
        <f>'高額レセ疾病傾向(患者一人当たり医療費順)'!K8</f>
        <v>4.750047001676713E-4</v>
      </c>
    </row>
    <row r="377" spans="2:13" ht="29.25" customHeight="1">
      <c r="B377" s="385"/>
      <c r="C377" s="386"/>
      <c r="D377" s="403"/>
      <c r="E377" s="80" t="str">
        <f>'高額レセ疾病傾向(患者一人当たり医療費順)'!$C$9</f>
        <v>0802</v>
      </c>
      <c r="F377" s="222" t="str">
        <f>'高額レセ疾病傾向(患者一人当たり医療費順)'!$D$9</f>
        <v>その他の外耳疾患</v>
      </c>
      <c r="G377" s="222" t="str">
        <f>'高額レセ疾病傾向(患者一人当たり医療費順)'!$E$9</f>
        <v>耳垢栓塞</v>
      </c>
      <c r="H377" s="81">
        <f>'高額レセ疾病傾向(患者一人当たり医療費順)'!$F$9</f>
        <v>1</v>
      </c>
      <c r="I377" s="82">
        <f>'高額レセ疾病傾向(患者一人当たり医療費順)'!$G$9</f>
        <v>6098050</v>
      </c>
      <c r="J377" s="83">
        <f>'高額レセ疾病傾向(患者一人当たり医療費順)'!$H$9</f>
        <v>0</v>
      </c>
      <c r="K377" s="72">
        <f>'高額レセ疾病傾向(患者一人当たり医療費順)'!$I$9</f>
        <v>6098050</v>
      </c>
      <c r="L377" s="74">
        <f>'高額レセ疾病傾向(患者一人当たり医療費順)'!J9</f>
        <v>6098050</v>
      </c>
      <c r="M377" s="265">
        <f>'高額レセ疾病傾向(患者一人当たり医療費順)'!K9</f>
        <v>7.6737431367959819E-7</v>
      </c>
    </row>
    <row r="378" spans="2:13" ht="29.25" customHeight="1">
      <c r="B378" s="385"/>
      <c r="C378" s="386"/>
      <c r="D378" s="403"/>
      <c r="E378" s="80" t="str">
        <f>'高額レセ疾病傾向(患者一人当たり医療費順)'!$C$10</f>
        <v>0904</v>
      </c>
      <c r="F378" s="222" t="str">
        <f>'高額レセ疾病傾向(患者一人当たり医療費順)'!$D$10</f>
        <v>くも膜下出血</v>
      </c>
      <c r="G378" s="222" t="str">
        <f>'高額レセ疾病傾向(患者一人当たり医療費順)'!$E$10</f>
        <v>くも膜下出血，くも膜下出血後遺症，中大脳動脈瘤破裂によるくも膜下出血</v>
      </c>
      <c r="H378" s="81">
        <f>'高額レセ疾病傾向(患者一人当たり医療費順)'!$F$10</f>
        <v>440</v>
      </c>
      <c r="I378" s="82">
        <f>'高額レセ疾病傾向(患者一人当たり医療費順)'!$G$10</f>
        <v>2563417950</v>
      </c>
      <c r="J378" s="83">
        <f>'高額レセ疾病傾向(患者一人当たり医療費順)'!$H$10</f>
        <v>73739860</v>
      </c>
      <c r="K378" s="72">
        <f>'高額レセ疾病傾向(患者一人当たり医療費順)'!$I$10</f>
        <v>2637157810</v>
      </c>
      <c r="L378" s="72">
        <f>'高額レセ疾病傾向(患者一人当たり医療費順)'!J10</f>
        <v>5993540.4772727303</v>
      </c>
      <c r="M378" s="183">
        <f>'高額レセ疾病傾向(患者一人当たり医療費順)'!K10</f>
        <v>3.3764469801902323E-4</v>
      </c>
    </row>
    <row r="379" spans="2:13" ht="29.25" customHeight="1" thickBot="1">
      <c r="B379" s="387"/>
      <c r="C379" s="388"/>
      <c r="D379" s="410"/>
      <c r="E379" s="84" t="str">
        <f>'高額レセ疾病傾向(患者一人当たり医療費順)'!$C$11</f>
        <v>1402</v>
      </c>
      <c r="F379" s="223" t="str">
        <f>'高額レセ疾病傾向(患者一人当たり医療費順)'!$D$11</f>
        <v>腎不全</v>
      </c>
      <c r="G379" s="223" t="str">
        <f>'高額レセ疾病傾向(患者一人当たり医療費順)'!$E$11</f>
        <v>慢性腎不全，末期腎不全，腎性貧血</v>
      </c>
      <c r="H379" s="85">
        <f>'高額レセ疾病傾向(患者一人当たり医療費順)'!$F$11</f>
        <v>6492</v>
      </c>
      <c r="I379" s="86">
        <f>'高額レセ疾病傾向(患者一人当たり医療費順)'!$G$11</f>
        <v>19240018950</v>
      </c>
      <c r="J379" s="87">
        <f>'高額レセ疾病傾向(患者一人当たり医療費順)'!$H$11</f>
        <v>19178867630</v>
      </c>
      <c r="K379" s="73">
        <f>'高額レセ疾病傾向(患者一人当たり医療費順)'!$I$11</f>
        <v>38418886580</v>
      </c>
      <c r="L379" s="281">
        <f>'高額レセ疾病傾向(患者一人当たり医療費順)'!J11</f>
        <v>5917881.4818237796</v>
      </c>
      <c r="M379" s="282">
        <f>'高額レセ疾病傾向(患者一人当たり医療費順)'!K11</f>
        <v>4.9817940444079516E-3</v>
      </c>
    </row>
    <row r="380" spans="2:13" ht="13.5" customHeight="1">
      <c r="B380" s="23" t="s">
        <v>481</v>
      </c>
      <c r="D380" s="23"/>
      <c r="E380" s="65"/>
      <c r="F380" s="65"/>
      <c r="G380" s="65"/>
      <c r="H380" s="65"/>
      <c r="I380" s="65"/>
    </row>
    <row r="381" spans="2:13" ht="13.5" customHeight="1">
      <c r="B381" s="54" t="s">
        <v>221</v>
      </c>
      <c r="D381" s="54"/>
    </row>
    <row r="382" spans="2:13" ht="13.5" customHeight="1">
      <c r="B382" s="70" t="s">
        <v>134</v>
      </c>
      <c r="D382" s="70"/>
      <c r="G382" s="26"/>
    </row>
    <row r="383" spans="2:13" ht="13.5" customHeight="1">
      <c r="B383" s="70" t="s">
        <v>238</v>
      </c>
      <c r="D383" s="70"/>
      <c r="G383" s="26"/>
    </row>
    <row r="384" spans="2:13" ht="13.5" customHeight="1">
      <c r="B384" s="70" t="s">
        <v>269</v>
      </c>
      <c r="D384" s="70"/>
      <c r="G384" s="26"/>
    </row>
    <row r="385" spans="2:7" ht="13.5" customHeight="1">
      <c r="B385" s="70" t="s">
        <v>135</v>
      </c>
      <c r="D385" s="70"/>
      <c r="G385" s="26"/>
    </row>
  </sheetData>
  <mergeCells count="233">
    <mergeCell ref="D370:D374"/>
    <mergeCell ref="D375:D379"/>
    <mergeCell ref="M3:M4"/>
    <mergeCell ref="D345:D349"/>
    <mergeCell ref="D350:D354"/>
    <mergeCell ref="D355:D359"/>
    <mergeCell ref="D360:D364"/>
    <mergeCell ref="D365:D369"/>
    <mergeCell ref="D320:D324"/>
    <mergeCell ref="D325:D329"/>
    <mergeCell ref="D330:D334"/>
    <mergeCell ref="D335:D339"/>
    <mergeCell ref="D340:D344"/>
    <mergeCell ref="D295:D299"/>
    <mergeCell ref="D300:D304"/>
    <mergeCell ref="D305:D309"/>
    <mergeCell ref="D310:D314"/>
    <mergeCell ref="D315:D319"/>
    <mergeCell ref="D270:D274"/>
    <mergeCell ref="D275:D279"/>
    <mergeCell ref="D280:D284"/>
    <mergeCell ref="D285:D289"/>
    <mergeCell ref="D290:D294"/>
    <mergeCell ref="D245:D249"/>
    <mergeCell ref="D250:D254"/>
    <mergeCell ref="D255:D259"/>
    <mergeCell ref="D260:D264"/>
    <mergeCell ref="D265:D269"/>
    <mergeCell ref="D220:D224"/>
    <mergeCell ref="D225:D229"/>
    <mergeCell ref="D230:D234"/>
    <mergeCell ref="D235:D239"/>
    <mergeCell ref="D240:D244"/>
    <mergeCell ref="D195:D199"/>
    <mergeCell ref="D200:D204"/>
    <mergeCell ref="D205:D209"/>
    <mergeCell ref="D210:D214"/>
    <mergeCell ref="D215:D219"/>
    <mergeCell ref="D170:D174"/>
    <mergeCell ref="D175:D179"/>
    <mergeCell ref="D180:D184"/>
    <mergeCell ref="D185:D189"/>
    <mergeCell ref="D190:D194"/>
    <mergeCell ref="D145:D149"/>
    <mergeCell ref="D150:D154"/>
    <mergeCell ref="D155:D159"/>
    <mergeCell ref="D160:D164"/>
    <mergeCell ref="D165:D169"/>
    <mergeCell ref="D120:D124"/>
    <mergeCell ref="D125:D129"/>
    <mergeCell ref="D130:D134"/>
    <mergeCell ref="D135:D139"/>
    <mergeCell ref="D140:D144"/>
    <mergeCell ref="D95:D99"/>
    <mergeCell ref="D100:D104"/>
    <mergeCell ref="D105:D109"/>
    <mergeCell ref="D110:D114"/>
    <mergeCell ref="D115:D119"/>
    <mergeCell ref="D70:D74"/>
    <mergeCell ref="D75:D79"/>
    <mergeCell ref="D80:D84"/>
    <mergeCell ref="D85:D89"/>
    <mergeCell ref="D90:D94"/>
    <mergeCell ref="D45:D49"/>
    <mergeCell ref="D50:D54"/>
    <mergeCell ref="D55:D59"/>
    <mergeCell ref="D60:D64"/>
    <mergeCell ref="D65:D69"/>
    <mergeCell ref="D20:D24"/>
    <mergeCell ref="D25:D29"/>
    <mergeCell ref="D30:D34"/>
    <mergeCell ref="D35:D39"/>
    <mergeCell ref="D40:D44"/>
    <mergeCell ref="I3:K3"/>
    <mergeCell ref="L3:L4"/>
    <mergeCell ref="C30:C34"/>
    <mergeCell ref="C3:C4"/>
    <mergeCell ref="E3:F4"/>
    <mergeCell ref="G3:G4"/>
    <mergeCell ref="H3:H4"/>
    <mergeCell ref="C5:C9"/>
    <mergeCell ref="C10:C14"/>
    <mergeCell ref="C15:C19"/>
    <mergeCell ref="C20:C24"/>
    <mergeCell ref="C25:C29"/>
    <mergeCell ref="D3:D4"/>
    <mergeCell ref="D5:D9"/>
    <mergeCell ref="D10:D14"/>
    <mergeCell ref="D15:D19"/>
    <mergeCell ref="C90:C94"/>
    <mergeCell ref="C35:C39"/>
    <mergeCell ref="C40:C44"/>
    <mergeCell ref="C45:C49"/>
    <mergeCell ref="C50:C54"/>
    <mergeCell ref="C55:C59"/>
    <mergeCell ref="C60:C64"/>
    <mergeCell ref="C65:C69"/>
    <mergeCell ref="C70:C74"/>
    <mergeCell ref="C75:C79"/>
    <mergeCell ref="C80:C84"/>
    <mergeCell ref="C85:C89"/>
    <mergeCell ref="C150:C154"/>
    <mergeCell ref="C95:C99"/>
    <mergeCell ref="C100:C104"/>
    <mergeCell ref="C105:C109"/>
    <mergeCell ref="C110:C114"/>
    <mergeCell ref="C115:C119"/>
    <mergeCell ref="C120:C124"/>
    <mergeCell ref="C125:C129"/>
    <mergeCell ref="C130:C134"/>
    <mergeCell ref="C135:C139"/>
    <mergeCell ref="C140:C144"/>
    <mergeCell ref="C145:C149"/>
    <mergeCell ref="C210:C214"/>
    <mergeCell ref="C155:C159"/>
    <mergeCell ref="C160:C164"/>
    <mergeCell ref="C165:C169"/>
    <mergeCell ref="C170:C174"/>
    <mergeCell ref="C175:C179"/>
    <mergeCell ref="C180:C184"/>
    <mergeCell ref="C185:C189"/>
    <mergeCell ref="C190:C194"/>
    <mergeCell ref="C195:C199"/>
    <mergeCell ref="C200:C204"/>
    <mergeCell ref="C205:C209"/>
    <mergeCell ref="C270:C274"/>
    <mergeCell ref="C215:C219"/>
    <mergeCell ref="C220:C224"/>
    <mergeCell ref="C225:C229"/>
    <mergeCell ref="C230:C234"/>
    <mergeCell ref="C235:C239"/>
    <mergeCell ref="C240:C244"/>
    <mergeCell ref="C245:C249"/>
    <mergeCell ref="C250:C254"/>
    <mergeCell ref="C255:C259"/>
    <mergeCell ref="C260:C264"/>
    <mergeCell ref="C265:C269"/>
    <mergeCell ref="C330:C334"/>
    <mergeCell ref="C275:C279"/>
    <mergeCell ref="C280:C284"/>
    <mergeCell ref="C285:C289"/>
    <mergeCell ref="C290:C294"/>
    <mergeCell ref="C295:C299"/>
    <mergeCell ref="C300:C304"/>
    <mergeCell ref="C305:C309"/>
    <mergeCell ref="C310:C314"/>
    <mergeCell ref="C315:C319"/>
    <mergeCell ref="C320:C324"/>
    <mergeCell ref="C325:C329"/>
    <mergeCell ref="C365:C369"/>
    <mergeCell ref="C370:C374"/>
    <mergeCell ref="C335:C339"/>
    <mergeCell ref="C340:C344"/>
    <mergeCell ref="C345:C349"/>
    <mergeCell ref="C350:C354"/>
    <mergeCell ref="C355:C359"/>
    <mergeCell ref="C360:C364"/>
    <mergeCell ref="B375:C379"/>
    <mergeCell ref="B360:B364"/>
    <mergeCell ref="B365:B369"/>
    <mergeCell ref="B370:B374"/>
    <mergeCell ref="B3:B4"/>
    <mergeCell ref="B5:B9"/>
    <mergeCell ref="B10:B14"/>
    <mergeCell ref="B15:B19"/>
    <mergeCell ref="B20:B24"/>
    <mergeCell ref="B25:B29"/>
    <mergeCell ref="B30:B34"/>
    <mergeCell ref="B35:B39"/>
    <mergeCell ref="B40:B44"/>
    <mergeCell ref="B45:B49"/>
    <mergeCell ref="B50: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265:B269"/>
    <mergeCell ref="B270:B274"/>
    <mergeCell ref="B275:B279"/>
    <mergeCell ref="B280:B284"/>
    <mergeCell ref="B285:B289"/>
    <mergeCell ref="B290:B294"/>
    <mergeCell ref="B295:B299"/>
    <mergeCell ref="B300:B304"/>
    <mergeCell ref="B305:B309"/>
    <mergeCell ref="B310:B314"/>
    <mergeCell ref="B315:B319"/>
    <mergeCell ref="B320:B324"/>
    <mergeCell ref="B325:B329"/>
    <mergeCell ref="B330:B334"/>
    <mergeCell ref="B335:B339"/>
    <mergeCell ref="B340:B344"/>
    <mergeCell ref="B345:B349"/>
    <mergeCell ref="B350:B354"/>
    <mergeCell ref="B355:B359"/>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0" manualBreakCount="10">
    <brk id="39" max="12" man="1"/>
    <brk id="74" max="12" man="1"/>
    <brk id="109" max="12" man="1"/>
    <brk id="144" max="12" man="1"/>
    <brk id="179" max="12" man="1"/>
    <brk id="214" max="12" man="1"/>
    <brk id="249" max="12" man="1"/>
    <brk id="284" max="16383" man="1"/>
    <brk id="319" max="12" man="1"/>
    <brk id="354" max="12" man="1"/>
  </rowBreaks>
  <colBreaks count="1" manualBreakCount="1">
    <brk id="13" max="1048575" man="1"/>
  </colBreaks>
  <ignoredErrors>
    <ignoredError sqref="E5:E374" numberStoredAsText="1"/>
    <ignoredError sqref="K5:K374"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Q55"/>
  <sheetViews>
    <sheetView showGridLines="0" zoomScaleNormal="100" zoomScaleSheetLayoutView="100" workbookViewId="0"/>
  </sheetViews>
  <sheetFormatPr defaultColWidth="9" defaultRowHeight="13.5"/>
  <cols>
    <col min="1" max="1" width="4.625" style="6" customWidth="1"/>
    <col min="2" max="2" width="3.375" style="6" customWidth="1"/>
    <col min="3" max="3" width="11.625" style="6" customWidth="1"/>
    <col min="4" max="4" width="9.75" style="3" customWidth="1"/>
    <col min="5" max="5" width="6" style="6" customWidth="1"/>
    <col min="6" max="6" width="22.75" style="6" customWidth="1"/>
    <col min="7" max="7" width="33.125" style="6" customWidth="1"/>
    <col min="8" max="8" width="8.25" style="6" customWidth="1"/>
    <col min="9" max="12" width="9.75" style="6" customWidth="1"/>
    <col min="13" max="13" width="10.25" style="3" customWidth="1"/>
    <col min="14" max="15" width="9" style="6"/>
    <col min="16" max="17" width="15.625" style="3" customWidth="1"/>
    <col min="18" max="16384" width="9" style="6"/>
  </cols>
  <sheetData>
    <row r="1" spans="1:17" ht="16.5" customHeight="1">
      <c r="B1" s="99" t="s">
        <v>501</v>
      </c>
      <c r="C1" s="100"/>
      <c r="D1" s="99"/>
      <c r="E1" s="101"/>
      <c r="F1" s="101"/>
      <c r="G1" s="101"/>
      <c r="H1" s="101"/>
      <c r="I1" s="101"/>
      <c r="J1" s="101"/>
      <c r="K1" s="101"/>
      <c r="L1" s="8"/>
    </row>
    <row r="2" spans="1:17" ht="16.5" customHeight="1">
      <c r="B2" s="8" t="s">
        <v>493</v>
      </c>
      <c r="C2" s="8"/>
      <c r="D2" s="8"/>
      <c r="E2" s="8"/>
      <c r="F2" s="8"/>
      <c r="G2" s="8"/>
      <c r="H2" s="8"/>
      <c r="I2" s="8"/>
      <c r="J2" s="8"/>
      <c r="K2" s="8"/>
      <c r="L2" s="8"/>
    </row>
    <row r="3" spans="1:17" ht="25.5" customHeight="1">
      <c r="A3" s="8"/>
      <c r="B3" s="390"/>
      <c r="C3" s="374" t="s">
        <v>109</v>
      </c>
      <c r="D3" s="390" t="s">
        <v>259</v>
      </c>
      <c r="E3" s="374" t="s">
        <v>108</v>
      </c>
      <c r="F3" s="374"/>
      <c r="G3" s="379" t="s">
        <v>266</v>
      </c>
      <c r="H3" s="379" t="s">
        <v>267</v>
      </c>
      <c r="I3" s="379" t="s">
        <v>265</v>
      </c>
      <c r="J3" s="374"/>
      <c r="K3" s="374"/>
      <c r="L3" s="379" t="s">
        <v>268</v>
      </c>
      <c r="M3" s="370" t="s">
        <v>260</v>
      </c>
      <c r="P3" s="48" t="s">
        <v>248</v>
      </c>
      <c r="Q3" s="6"/>
    </row>
    <row r="4" spans="1:17" ht="25.5" customHeight="1" thickBot="1">
      <c r="A4" s="8"/>
      <c r="B4" s="391"/>
      <c r="C4" s="389"/>
      <c r="D4" s="408"/>
      <c r="E4" s="389"/>
      <c r="F4" s="389"/>
      <c r="G4" s="389"/>
      <c r="H4" s="389"/>
      <c r="I4" s="106" t="s">
        <v>105</v>
      </c>
      <c r="J4" s="107" t="s">
        <v>106</v>
      </c>
      <c r="K4" s="108" t="s">
        <v>84</v>
      </c>
      <c r="L4" s="406"/>
      <c r="M4" s="409"/>
      <c r="P4" s="69" t="s">
        <v>109</v>
      </c>
      <c r="Q4" s="174" t="s">
        <v>258</v>
      </c>
    </row>
    <row r="5" spans="1:17" ht="29.25" customHeight="1">
      <c r="B5" s="392">
        <v>1</v>
      </c>
      <c r="C5" s="395" t="s">
        <v>137</v>
      </c>
      <c r="D5" s="398">
        <f>Q5</f>
        <v>154242</v>
      </c>
      <c r="E5" s="88" t="s">
        <v>149</v>
      </c>
      <c r="F5" s="221" t="s">
        <v>170</v>
      </c>
      <c r="G5" s="221" t="s">
        <v>638</v>
      </c>
      <c r="H5" s="137">
        <v>2387</v>
      </c>
      <c r="I5" s="138">
        <v>6740665730</v>
      </c>
      <c r="J5" s="139">
        <v>941550670</v>
      </c>
      <c r="K5" s="71">
        <f>SUM(I5:J5)</f>
        <v>7682216400</v>
      </c>
      <c r="L5" s="175">
        <f t="shared" ref="L5:L44" si="0">IFERROR(K5/H5,"-")</f>
        <v>3218356.2630917472</v>
      </c>
      <c r="M5" s="182">
        <f>IFERROR(H5/$Q$5,"-")</f>
        <v>1.54756810726002E-2</v>
      </c>
      <c r="P5" s="49" t="s">
        <v>249</v>
      </c>
      <c r="Q5" s="207">
        <f>地区別_患者数!$AM6</f>
        <v>154242</v>
      </c>
    </row>
    <row r="6" spans="1:17" ht="29.25" customHeight="1">
      <c r="B6" s="393"/>
      <c r="C6" s="396"/>
      <c r="D6" s="403"/>
      <c r="E6" s="80" t="s">
        <v>150</v>
      </c>
      <c r="F6" s="222" t="s">
        <v>171</v>
      </c>
      <c r="G6" s="222" t="s">
        <v>639</v>
      </c>
      <c r="H6" s="81">
        <v>1794</v>
      </c>
      <c r="I6" s="82">
        <v>4985887310</v>
      </c>
      <c r="J6" s="83">
        <v>1127749770</v>
      </c>
      <c r="K6" s="72">
        <f>SUM(I6:J6)</f>
        <v>6113637080</v>
      </c>
      <c r="L6" s="176">
        <f t="shared" si="0"/>
        <v>3407824.4593088073</v>
      </c>
      <c r="M6" s="183">
        <f t="shared" ref="M6:M9" si="1">IFERROR(H6/$Q$5,"-")</f>
        <v>1.1631073248531529E-2</v>
      </c>
      <c r="P6" s="49" t="s">
        <v>250</v>
      </c>
      <c r="Q6" s="207">
        <f>地区別_患者数!$AM7</f>
        <v>115907</v>
      </c>
    </row>
    <row r="7" spans="1:17" ht="29.25" customHeight="1">
      <c r="B7" s="393"/>
      <c r="C7" s="396"/>
      <c r="D7" s="403"/>
      <c r="E7" s="80" t="s">
        <v>151</v>
      </c>
      <c r="F7" s="222" t="s">
        <v>290</v>
      </c>
      <c r="G7" s="222" t="s">
        <v>640</v>
      </c>
      <c r="H7" s="81">
        <v>1424</v>
      </c>
      <c r="I7" s="82">
        <v>2992747850</v>
      </c>
      <c r="J7" s="83">
        <v>2405774140</v>
      </c>
      <c r="K7" s="72">
        <f t="shared" ref="K7:K44" si="2">SUM(I7:J7)</f>
        <v>5398521990</v>
      </c>
      <c r="L7" s="176">
        <f t="shared" si="0"/>
        <v>3791096.9030898875</v>
      </c>
      <c r="M7" s="183">
        <f t="shared" si="1"/>
        <v>9.2322454325021713E-3</v>
      </c>
      <c r="P7" s="49" t="s">
        <v>251</v>
      </c>
      <c r="Q7" s="207">
        <f>地区別_患者数!$AM8</f>
        <v>184329</v>
      </c>
    </row>
    <row r="8" spans="1:17" ht="29.25" customHeight="1">
      <c r="B8" s="393"/>
      <c r="C8" s="396"/>
      <c r="D8" s="403"/>
      <c r="E8" s="80" t="s">
        <v>152</v>
      </c>
      <c r="F8" s="222" t="s">
        <v>172</v>
      </c>
      <c r="G8" s="222" t="s">
        <v>641</v>
      </c>
      <c r="H8" s="81">
        <v>1360</v>
      </c>
      <c r="I8" s="82">
        <v>3257099380</v>
      </c>
      <c r="J8" s="83">
        <v>649833950</v>
      </c>
      <c r="K8" s="72">
        <f t="shared" si="2"/>
        <v>3906933330</v>
      </c>
      <c r="L8" s="176">
        <f t="shared" si="0"/>
        <v>2872745.0955882352</v>
      </c>
      <c r="M8" s="183">
        <f t="shared" si="1"/>
        <v>8.8173130535133103E-3</v>
      </c>
      <c r="P8" s="49" t="s">
        <v>252</v>
      </c>
      <c r="Q8" s="207">
        <f>地区別_患者数!$AM9</f>
        <v>130081</v>
      </c>
    </row>
    <row r="9" spans="1:17" ht="29.25" customHeight="1" thickBot="1">
      <c r="B9" s="394"/>
      <c r="C9" s="397"/>
      <c r="D9" s="410"/>
      <c r="E9" s="84" t="s">
        <v>153</v>
      </c>
      <c r="F9" s="223" t="s">
        <v>173</v>
      </c>
      <c r="G9" s="223" t="s">
        <v>642</v>
      </c>
      <c r="H9" s="85">
        <v>1209</v>
      </c>
      <c r="I9" s="86">
        <v>4368026080</v>
      </c>
      <c r="J9" s="87">
        <v>384521210</v>
      </c>
      <c r="K9" s="73">
        <f t="shared" si="2"/>
        <v>4752547290</v>
      </c>
      <c r="L9" s="177">
        <f t="shared" si="0"/>
        <v>3930973.7717121588</v>
      </c>
      <c r="M9" s="184">
        <f t="shared" si="1"/>
        <v>7.8383319718364642E-3</v>
      </c>
      <c r="P9" s="49" t="s">
        <v>253</v>
      </c>
      <c r="Q9" s="207">
        <f>地区別_患者数!$AM10</f>
        <v>105572</v>
      </c>
    </row>
    <row r="10" spans="1:17" ht="29.25" customHeight="1">
      <c r="B10" s="392">
        <v>2</v>
      </c>
      <c r="C10" s="395" t="s">
        <v>138</v>
      </c>
      <c r="D10" s="398">
        <f>Q6</f>
        <v>115907</v>
      </c>
      <c r="E10" s="88" t="s">
        <v>149</v>
      </c>
      <c r="F10" s="221" t="s">
        <v>170</v>
      </c>
      <c r="G10" s="221" t="s">
        <v>638</v>
      </c>
      <c r="H10" s="137">
        <v>2089</v>
      </c>
      <c r="I10" s="138">
        <v>5628222790</v>
      </c>
      <c r="J10" s="139">
        <v>826023150</v>
      </c>
      <c r="K10" s="71">
        <f t="shared" si="2"/>
        <v>6454245940</v>
      </c>
      <c r="L10" s="175">
        <f t="shared" si="0"/>
        <v>3089634.246050742</v>
      </c>
      <c r="M10" s="182">
        <f>IFERROR(H10/$Q$6,"-")</f>
        <v>1.8023070220090243E-2</v>
      </c>
      <c r="P10" s="49" t="s">
        <v>254</v>
      </c>
      <c r="Q10" s="207">
        <f>地区別_患者数!$AM11</f>
        <v>132591</v>
      </c>
    </row>
    <row r="11" spans="1:17" ht="29.25" customHeight="1">
      <c r="B11" s="393"/>
      <c r="C11" s="396"/>
      <c r="D11" s="403"/>
      <c r="E11" s="80" t="s">
        <v>150</v>
      </c>
      <c r="F11" s="222" t="s">
        <v>171</v>
      </c>
      <c r="G11" s="222" t="s">
        <v>639</v>
      </c>
      <c r="H11" s="81">
        <v>1445</v>
      </c>
      <c r="I11" s="82">
        <v>3770402260</v>
      </c>
      <c r="J11" s="83">
        <v>965652480</v>
      </c>
      <c r="K11" s="72">
        <f t="shared" si="2"/>
        <v>4736054740</v>
      </c>
      <c r="L11" s="176">
        <f t="shared" si="0"/>
        <v>3277546.5328719723</v>
      </c>
      <c r="M11" s="183">
        <f t="shared" ref="M11:M14" si="3">IFERROR(H11/$Q$6,"-")</f>
        <v>1.2466891559612447E-2</v>
      </c>
      <c r="P11" s="49" t="s">
        <v>255</v>
      </c>
      <c r="Q11" s="207">
        <f>地区別_患者数!$AM12</f>
        <v>134913</v>
      </c>
    </row>
    <row r="12" spans="1:17" ht="29.25" customHeight="1">
      <c r="B12" s="393"/>
      <c r="C12" s="396"/>
      <c r="D12" s="403"/>
      <c r="E12" s="80" t="s">
        <v>151</v>
      </c>
      <c r="F12" s="222" t="s">
        <v>290</v>
      </c>
      <c r="G12" s="222" t="s">
        <v>640</v>
      </c>
      <c r="H12" s="81">
        <v>1113</v>
      </c>
      <c r="I12" s="82">
        <v>2353383560</v>
      </c>
      <c r="J12" s="83">
        <v>1721366030</v>
      </c>
      <c r="K12" s="72">
        <f t="shared" si="2"/>
        <v>4074749590</v>
      </c>
      <c r="L12" s="176">
        <f t="shared" si="0"/>
        <v>3661050.8445642409</v>
      </c>
      <c r="M12" s="183">
        <f t="shared" si="3"/>
        <v>9.6025261632170615E-3</v>
      </c>
      <c r="P12" s="49" t="s">
        <v>256</v>
      </c>
      <c r="Q12" s="207">
        <f>地区別_患者数!$AM13</f>
        <v>367590</v>
      </c>
    </row>
    <row r="13" spans="1:17" ht="29.25" customHeight="1">
      <c r="B13" s="393"/>
      <c r="C13" s="396"/>
      <c r="D13" s="403"/>
      <c r="E13" s="80" t="s">
        <v>152</v>
      </c>
      <c r="F13" s="222" t="s">
        <v>172</v>
      </c>
      <c r="G13" s="222" t="s">
        <v>643</v>
      </c>
      <c r="H13" s="81">
        <v>1078</v>
      </c>
      <c r="I13" s="82">
        <v>2535325350</v>
      </c>
      <c r="J13" s="83">
        <v>520200850</v>
      </c>
      <c r="K13" s="72">
        <f t="shared" si="2"/>
        <v>3055526200</v>
      </c>
      <c r="L13" s="176">
        <f t="shared" si="0"/>
        <v>2834439.8886827459</v>
      </c>
      <c r="M13" s="183">
        <f t="shared" si="3"/>
        <v>9.3005599316693562E-3</v>
      </c>
      <c r="P13" s="49" t="s">
        <v>257</v>
      </c>
      <c r="Q13" s="207">
        <f>地区別_患者数!$AM14</f>
        <v>1303145</v>
      </c>
    </row>
    <row r="14" spans="1:17" ht="29.25" customHeight="1" thickBot="1">
      <c r="B14" s="394"/>
      <c r="C14" s="397"/>
      <c r="D14" s="410"/>
      <c r="E14" s="84" t="s">
        <v>153</v>
      </c>
      <c r="F14" s="223" t="s">
        <v>173</v>
      </c>
      <c r="G14" s="223" t="s">
        <v>644</v>
      </c>
      <c r="H14" s="85">
        <v>810</v>
      </c>
      <c r="I14" s="86">
        <v>2882105160</v>
      </c>
      <c r="J14" s="87">
        <v>224449430</v>
      </c>
      <c r="K14" s="73">
        <f t="shared" si="2"/>
        <v>3106554590</v>
      </c>
      <c r="L14" s="177">
        <f t="shared" si="0"/>
        <v>3835252.5802469137</v>
      </c>
      <c r="M14" s="184">
        <f t="shared" si="3"/>
        <v>6.9883613586754897E-3</v>
      </c>
    </row>
    <row r="15" spans="1:17" ht="29.25" customHeight="1">
      <c r="B15" s="392">
        <v>3</v>
      </c>
      <c r="C15" s="395" t="s">
        <v>139</v>
      </c>
      <c r="D15" s="398">
        <f>Q7</f>
        <v>184329</v>
      </c>
      <c r="E15" s="88" t="s">
        <v>149</v>
      </c>
      <c r="F15" s="221" t="s">
        <v>170</v>
      </c>
      <c r="G15" s="221" t="s">
        <v>638</v>
      </c>
      <c r="H15" s="137">
        <v>3122</v>
      </c>
      <c r="I15" s="138">
        <v>7540036000</v>
      </c>
      <c r="J15" s="139">
        <v>1181933290</v>
      </c>
      <c r="K15" s="71">
        <f t="shared" si="2"/>
        <v>8721969290</v>
      </c>
      <c r="L15" s="175">
        <f t="shared" si="0"/>
        <v>2793712.1364509929</v>
      </c>
      <c r="M15" s="182">
        <f>IFERROR(H15/$Q$7,"-")</f>
        <v>1.6937107020599036E-2</v>
      </c>
    </row>
    <row r="16" spans="1:17" ht="29.25" customHeight="1">
      <c r="B16" s="393"/>
      <c r="C16" s="396"/>
      <c r="D16" s="403"/>
      <c r="E16" s="80" t="s">
        <v>150</v>
      </c>
      <c r="F16" s="222" t="s">
        <v>171</v>
      </c>
      <c r="G16" s="222" t="s">
        <v>645</v>
      </c>
      <c r="H16" s="81">
        <v>2152</v>
      </c>
      <c r="I16" s="82">
        <v>5633384580</v>
      </c>
      <c r="J16" s="83">
        <v>1419291750</v>
      </c>
      <c r="K16" s="72">
        <f t="shared" si="2"/>
        <v>7052676330</v>
      </c>
      <c r="L16" s="176">
        <f t="shared" si="0"/>
        <v>3277265.9526022305</v>
      </c>
      <c r="M16" s="183">
        <f t="shared" ref="M16:M19" si="4">IFERROR(H16/$Q$7,"-")</f>
        <v>1.1674777164743475E-2</v>
      </c>
    </row>
    <row r="17" spans="2:13" ht="29.25" customHeight="1">
      <c r="B17" s="393"/>
      <c r="C17" s="396"/>
      <c r="D17" s="403"/>
      <c r="E17" s="80" t="s">
        <v>151</v>
      </c>
      <c r="F17" s="222" t="s">
        <v>290</v>
      </c>
      <c r="G17" s="222" t="s">
        <v>646</v>
      </c>
      <c r="H17" s="81">
        <v>1769</v>
      </c>
      <c r="I17" s="82">
        <v>3695497930</v>
      </c>
      <c r="J17" s="83">
        <v>3297591910</v>
      </c>
      <c r="K17" s="72">
        <f t="shared" si="2"/>
        <v>6993089840</v>
      </c>
      <c r="L17" s="176">
        <f t="shared" si="0"/>
        <v>3953131.6223855284</v>
      </c>
      <c r="M17" s="183">
        <f t="shared" si="4"/>
        <v>9.5969706340293722E-3</v>
      </c>
    </row>
    <row r="18" spans="2:13" ht="29.25" customHeight="1">
      <c r="B18" s="393"/>
      <c r="C18" s="396"/>
      <c r="D18" s="403"/>
      <c r="E18" s="80" t="s">
        <v>152</v>
      </c>
      <c r="F18" s="222" t="s">
        <v>172</v>
      </c>
      <c r="G18" s="222" t="s">
        <v>641</v>
      </c>
      <c r="H18" s="81">
        <v>1695</v>
      </c>
      <c r="I18" s="82">
        <v>3756626480</v>
      </c>
      <c r="J18" s="83">
        <v>799676000</v>
      </c>
      <c r="K18" s="72">
        <f t="shared" si="2"/>
        <v>4556302480</v>
      </c>
      <c r="L18" s="176">
        <f t="shared" si="0"/>
        <v>2688084.0589970499</v>
      </c>
      <c r="M18" s="183">
        <f t="shared" si="4"/>
        <v>9.1955145419331738E-3</v>
      </c>
    </row>
    <row r="19" spans="2:13" ht="29.25" customHeight="1" thickBot="1">
      <c r="B19" s="394"/>
      <c r="C19" s="397"/>
      <c r="D19" s="410"/>
      <c r="E19" s="84" t="s">
        <v>153</v>
      </c>
      <c r="F19" s="223" t="s">
        <v>173</v>
      </c>
      <c r="G19" s="223" t="s">
        <v>647</v>
      </c>
      <c r="H19" s="85">
        <v>1417</v>
      </c>
      <c r="I19" s="86">
        <v>4745066850</v>
      </c>
      <c r="J19" s="87">
        <v>401858600</v>
      </c>
      <c r="K19" s="73">
        <f t="shared" si="2"/>
        <v>5146925450</v>
      </c>
      <c r="L19" s="177">
        <f t="shared" si="0"/>
        <v>3632269.1954834159</v>
      </c>
      <c r="M19" s="184">
        <f t="shared" si="4"/>
        <v>7.687341655409621E-3</v>
      </c>
    </row>
    <row r="20" spans="2:13" ht="29.25" customHeight="1">
      <c r="B20" s="392">
        <v>4</v>
      </c>
      <c r="C20" s="395" t="s">
        <v>140</v>
      </c>
      <c r="D20" s="398">
        <f>Q8</f>
        <v>130081</v>
      </c>
      <c r="E20" s="88" t="s">
        <v>149</v>
      </c>
      <c r="F20" s="221" t="s">
        <v>170</v>
      </c>
      <c r="G20" s="221" t="s">
        <v>638</v>
      </c>
      <c r="H20" s="137">
        <v>2031</v>
      </c>
      <c r="I20" s="138">
        <v>5174993040</v>
      </c>
      <c r="J20" s="139">
        <v>787856120</v>
      </c>
      <c r="K20" s="71">
        <f t="shared" si="2"/>
        <v>5962849160</v>
      </c>
      <c r="L20" s="175">
        <f t="shared" si="0"/>
        <v>2935917.853274249</v>
      </c>
      <c r="M20" s="182">
        <f>IFERROR(H20/$Q$8,"-")</f>
        <v>1.5613348605868651E-2</v>
      </c>
    </row>
    <row r="21" spans="2:13" ht="29.25" customHeight="1">
      <c r="B21" s="393"/>
      <c r="C21" s="396"/>
      <c r="D21" s="403"/>
      <c r="E21" s="80" t="s">
        <v>150</v>
      </c>
      <c r="F21" s="222" t="s">
        <v>171</v>
      </c>
      <c r="G21" s="222" t="s">
        <v>645</v>
      </c>
      <c r="H21" s="81">
        <v>1504</v>
      </c>
      <c r="I21" s="82">
        <v>4098113180</v>
      </c>
      <c r="J21" s="83">
        <v>908871730</v>
      </c>
      <c r="K21" s="72">
        <f t="shared" si="2"/>
        <v>5006984910</v>
      </c>
      <c r="L21" s="176">
        <f t="shared" si="0"/>
        <v>3329112.3071808512</v>
      </c>
      <c r="M21" s="183">
        <f t="shared" ref="M21:M24" si="5">IFERROR(H21/$Q$8,"-")</f>
        <v>1.156202673718683E-2</v>
      </c>
    </row>
    <row r="22" spans="2:13" ht="29.25" customHeight="1">
      <c r="B22" s="393"/>
      <c r="C22" s="396"/>
      <c r="D22" s="403"/>
      <c r="E22" s="80" t="s">
        <v>152</v>
      </c>
      <c r="F22" s="222" t="s">
        <v>172</v>
      </c>
      <c r="G22" s="222" t="s">
        <v>641</v>
      </c>
      <c r="H22" s="81">
        <v>1181</v>
      </c>
      <c r="I22" s="82">
        <v>2711394480</v>
      </c>
      <c r="J22" s="83">
        <v>572568720</v>
      </c>
      <c r="K22" s="72">
        <f t="shared" si="2"/>
        <v>3283963200</v>
      </c>
      <c r="L22" s="176">
        <f t="shared" si="0"/>
        <v>2780663.1668077898</v>
      </c>
      <c r="M22" s="183">
        <f t="shared" si="5"/>
        <v>9.0789584950915197E-3</v>
      </c>
    </row>
    <row r="23" spans="2:13" ht="29.25" customHeight="1">
      <c r="B23" s="393"/>
      <c r="C23" s="396"/>
      <c r="D23" s="403"/>
      <c r="E23" s="80" t="s">
        <v>151</v>
      </c>
      <c r="F23" s="222" t="s">
        <v>290</v>
      </c>
      <c r="G23" s="222" t="s">
        <v>640</v>
      </c>
      <c r="H23" s="81">
        <v>1152</v>
      </c>
      <c r="I23" s="82">
        <v>2222288470</v>
      </c>
      <c r="J23" s="83">
        <v>1866115770</v>
      </c>
      <c r="K23" s="72">
        <f t="shared" si="2"/>
        <v>4088404240</v>
      </c>
      <c r="L23" s="176">
        <f t="shared" si="0"/>
        <v>3548962.013888889</v>
      </c>
      <c r="M23" s="183">
        <f t="shared" si="5"/>
        <v>8.8560204795473593E-3</v>
      </c>
    </row>
    <row r="24" spans="2:13" ht="29.25" customHeight="1" thickBot="1">
      <c r="B24" s="394"/>
      <c r="C24" s="397"/>
      <c r="D24" s="410"/>
      <c r="E24" s="84" t="s">
        <v>153</v>
      </c>
      <c r="F24" s="223" t="s">
        <v>173</v>
      </c>
      <c r="G24" s="223" t="s">
        <v>648</v>
      </c>
      <c r="H24" s="85">
        <v>851</v>
      </c>
      <c r="I24" s="86">
        <v>2932546110</v>
      </c>
      <c r="J24" s="87">
        <v>263094090</v>
      </c>
      <c r="K24" s="73">
        <f t="shared" si="2"/>
        <v>3195640200</v>
      </c>
      <c r="L24" s="177">
        <f t="shared" si="0"/>
        <v>3755158.8719153935</v>
      </c>
      <c r="M24" s="184">
        <f t="shared" si="5"/>
        <v>6.542077628554516E-3</v>
      </c>
    </row>
    <row r="25" spans="2:13" ht="29.25" customHeight="1">
      <c r="B25" s="392">
        <v>5</v>
      </c>
      <c r="C25" s="395" t="s">
        <v>141</v>
      </c>
      <c r="D25" s="398">
        <f>Q9</f>
        <v>105572</v>
      </c>
      <c r="E25" s="88" t="s">
        <v>149</v>
      </c>
      <c r="F25" s="221" t="s">
        <v>170</v>
      </c>
      <c r="G25" s="221" t="s">
        <v>649</v>
      </c>
      <c r="H25" s="137">
        <v>1766</v>
      </c>
      <c r="I25" s="138">
        <v>4086686170</v>
      </c>
      <c r="J25" s="139">
        <v>673692350</v>
      </c>
      <c r="K25" s="71">
        <f t="shared" si="2"/>
        <v>4760378520</v>
      </c>
      <c r="L25" s="175">
        <f t="shared" si="0"/>
        <v>2695571.0758776898</v>
      </c>
      <c r="M25" s="182">
        <f>IFERROR(H25/$Q$9,"-")</f>
        <v>1.6727920281892926E-2</v>
      </c>
    </row>
    <row r="26" spans="2:13" ht="29.25" customHeight="1">
      <c r="B26" s="393"/>
      <c r="C26" s="396"/>
      <c r="D26" s="403"/>
      <c r="E26" s="80" t="s">
        <v>150</v>
      </c>
      <c r="F26" s="222" t="s">
        <v>171</v>
      </c>
      <c r="G26" s="222" t="s">
        <v>645</v>
      </c>
      <c r="H26" s="81">
        <v>1202</v>
      </c>
      <c r="I26" s="82">
        <v>3425939130</v>
      </c>
      <c r="J26" s="83">
        <v>800707860</v>
      </c>
      <c r="K26" s="72">
        <f t="shared" si="2"/>
        <v>4226646990</v>
      </c>
      <c r="L26" s="176">
        <f t="shared" si="0"/>
        <v>3516345.2495840266</v>
      </c>
      <c r="M26" s="183">
        <f t="shared" ref="M26:M29" si="6">IFERROR(H26/$Q$9,"-")</f>
        <v>1.1385594665252151E-2</v>
      </c>
    </row>
    <row r="27" spans="2:13" ht="29.25" customHeight="1">
      <c r="B27" s="393"/>
      <c r="C27" s="396"/>
      <c r="D27" s="403"/>
      <c r="E27" s="80" t="s">
        <v>151</v>
      </c>
      <c r="F27" s="222" t="s">
        <v>290</v>
      </c>
      <c r="G27" s="222" t="s">
        <v>640</v>
      </c>
      <c r="H27" s="81">
        <v>950</v>
      </c>
      <c r="I27" s="82">
        <v>1858016620</v>
      </c>
      <c r="J27" s="83">
        <v>1716313730</v>
      </c>
      <c r="K27" s="72">
        <f t="shared" si="2"/>
        <v>3574330350</v>
      </c>
      <c r="L27" s="176">
        <f t="shared" si="0"/>
        <v>3762453</v>
      </c>
      <c r="M27" s="183">
        <f t="shared" si="6"/>
        <v>8.9985981131360596E-3</v>
      </c>
    </row>
    <row r="28" spans="2:13" ht="29.25" customHeight="1">
      <c r="B28" s="393"/>
      <c r="C28" s="396"/>
      <c r="D28" s="403"/>
      <c r="E28" s="80" t="s">
        <v>152</v>
      </c>
      <c r="F28" s="222" t="s">
        <v>172</v>
      </c>
      <c r="G28" s="222" t="s">
        <v>650</v>
      </c>
      <c r="H28" s="81">
        <v>818</v>
      </c>
      <c r="I28" s="82">
        <v>1900998460</v>
      </c>
      <c r="J28" s="83">
        <v>387916960</v>
      </c>
      <c r="K28" s="72">
        <f t="shared" si="2"/>
        <v>2288915420</v>
      </c>
      <c r="L28" s="176">
        <f t="shared" si="0"/>
        <v>2798185.1100244499</v>
      </c>
      <c r="M28" s="183">
        <f t="shared" si="6"/>
        <v>7.7482665858371541E-3</v>
      </c>
    </row>
    <row r="29" spans="2:13" ht="29.25" customHeight="1" thickBot="1">
      <c r="B29" s="394"/>
      <c r="C29" s="397"/>
      <c r="D29" s="410"/>
      <c r="E29" s="84" t="s">
        <v>153</v>
      </c>
      <c r="F29" s="223" t="s">
        <v>173</v>
      </c>
      <c r="G29" s="223" t="s">
        <v>651</v>
      </c>
      <c r="H29" s="85">
        <v>690</v>
      </c>
      <c r="I29" s="86">
        <v>2257534670</v>
      </c>
      <c r="J29" s="87">
        <v>199868140</v>
      </c>
      <c r="K29" s="73">
        <f t="shared" si="2"/>
        <v>2457402810</v>
      </c>
      <c r="L29" s="177">
        <f t="shared" si="0"/>
        <v>3561453.3478260869</v>
      </c>
      <c r="M29" s="184">
        <f t="shared" si="6"/>
        <v>6.5358238926988216E-3</v>
      </c>
    </row>
    <row r="30" spans="2:13" ht="29.25" customHeight="1">
      <c r="B30" s="392">
        <v>6</v>
      </c>
      <c r="C30" s="395" t="s">
        <v>142</v>
      </c>
      <c r="D30" s="398">
        <f>Q10</f>
        <v>132591</v>
      </c>
      <c r="E30" s="88" t="s">
        <v>149</v>
      </c>
      <c r="F30" s="221" t="s">
        <v>170</v>
      </c>
      <c r="G30" s="221" t="s">
        <v>638</v>
      </c>
      <c r="H30" s="137">
        <v>2278</v>
      </c>
      <c r="I30" s="138">
        <v>6311237560</v>
      </c>
      <c r="J30" s="139">
        <v>860673370</v>
      </c>
      <c r="K30" s="71">
        <f t="shared" si="2"/>
        <v>7171910930</v>
      </c>
      <c r="L30" s="175">
        <f t="shared" si="0"/>
        <v>3148336.6681299387</v>
      </c>
      <c r="M30" s="182">
        <f>IFERROR(H30/$Q$10,"-")</f>
        <v>1.7180653287176353E-2</v>
      </c>
    </row>
    <row r="31" spans="2:13" ht="29.25" customHeight="1">
      <c r="B31" s="393"/>
      <c r="C31" s="396"/>
      <c r="D31" s="403"/>
      <c r="E31" s="80" t="s">
        <v>150</v>
      </c>
      <c r="F31" s="222" t="s">
        <v>171</v>
      </c>
      <c r="G31" s="222" t="s">
        <v>645</v>
      </c>
      <c r="H31" s="81">
        <v>1614</v>
      </c>
      <c r="I31" s="82">
        <v>4652071750</v>
      </c>
      <c r="J31" s="83">
        <v>1011490390</v>
      </c>
      <c r="K31" s="72">
        <f t="shared" si="2"/>
        <v>5663562140</v>
      </c>
      <c r="L31" s="176">
        <f t="shared" si="0"/>
        <v>3509022.3915737299</v>
      </c>
      <c r="M31" s="183">
        <f t="shared" ref="M31:M34" si="7">IFERROR(H31/$Q$10,"-")</f>
        <v>1.2172771907595538E-2</v>
      </c>
    </row>
    <row r="32" spans="2:13" ht="29.25" customHeight="1">
      <c r="B32" s="393"/>
      <c r="C32" s="396"/>
      <c r="D32" s="403"/>
      <c r="E32" s="80" t="s">
        <v>174</v>
      </c>
      <c r="F32" s="222" t="s">
        <v>175</v>
      </c>
      <c r="G32" s="222" t="s">
        <v>780</v>
      </c>
      <c r="H32" s="81">
        <v>1242</v>
      </c>
      <c r="I32" s="82">
        <v>4127054460</v>
      </c>
      <c r="J32" s="83">
        <v>402357720</v>
      </c>
      <c r="K32" s="72">
        <f t="shared" si="2"/>
        <v>4529412180</v>
      </c>
      <c r="L32" s="176">
        <f t="shared" si="0"/>
        <v>3646869.7101449277</v>
      </c>
      <c r="M32" s="183">
        <f t="shared" si="7"/>
        <v>9.367151616625562E-3</v>
      </c>
    </row>
    <row r="33" spans="2:13" ht="29.25" customHeight="1">
      <c r="B33" s="393"/>
      <c r="C33" s="396"/>
      <c r="D33" s="403"/>
      <c r="E33" s="80" t="s">
        <v>151</v>
      </c>
      <c r="F33" s="222" t="s">
        <v>290</v>
      </c>
      <c r="G33" s="222" t="s">
        <v>640</v>
      </c>
      <c r="H33" s="81">
        <v>1149</v>
      </c>
      <c r="I33" s="82">
        <v>2390627830</v>
      </c>
      <c r="J33" s="83">
        <v>1920450960</v>
      </c>
      <c r="K33" s="72">
        <f t="shared" si="2"/>
        <v>4311078790</v>
      </c>
      <c r="L33" s="176">
        <f t="shared" si="0"/>
        <v>3752026.7972149695</v>
      </c>
      <c r="M33" s="183">
        <f t="shared" si="7"/>
        <v>8.665746543883069E-3</v>
      </c>
    </row>
    <row r="34" spans="2:13" ht="29.25" customHeight="1" thickBot="1">
      <c r="B34" s="394"/>
      <c r="C34" s="397"/>
      <c r="D34" s="410"/>
      <c r="E34" s="84" t="s">
        <v>153</v>
      </c>
      <c r="F34" s="223" t="s">
        <v>173</v>
      </c>
      <c r="G34" s="223" t="s">
        <v>647</v>
      </c>
      <c r="H34" s="85">
        <v>1064</v>
      </c>
      <c r="I34" s="86">
        <v>3673912520</v>
      </c>
      <c r="J34" s="87">
        <v>283065230</v>
      </c>
      <c r="K34" s="73">
        <f t="shared" si="2"/>
        <v>3956977750</v>
      </c>
      <c r="L34" s="177">
        <f t="shared" si="0"/>
        <v>3718964.0507518798</v>
      </c>
      <c r="M34" s="184">
        <f t="shared" si="7"/>
        <v>8.0246773913764894E-3</v>
      </c>
    </row>
    <row r="35" spans="2:13" ht="29.25" customHeight="1">
      <c r="B35" s="392">
        <v>7</v>
      </c>
      <c r="C35" s="395" t="s">
        <v>143</v>
      </c>
      <c r="D35" s="398">
        <f>Q11</f>
        <v>134913</v>
      </c>
      <c r="E35" s="88" t="s">
        <v>149</v>
      </c>
      <c r="F35" s="221" t="s">
        <v>170</v>
      </c>
      <c r="G35" s="221" t="s">
        <v>638</v>
      </c>
      <c r="H35" s="137">
        <v>2495</v>
      </c>
      <c r="I35" s="138">
        <v>6827691210</v>
      </c>
      <c r="J35" s="139">
        <v>889168360</v>
      </c>
      <c r="K35" s="71">
        <f t="shared" si="2"/>
        <v>7716859570</v>
      </c>
      <c r="L35" s="175">
        <f t="shared" si="0"/>
        <v>3092929.6873747497</v>
      </c>
      <c r="M35" s="182">
        <f>IFERROR(H35/$Q$11,"-")</f>
        <v>1.8493399450015935E-2</v>
      </c>
    </row>
    <row r="36" spans="2:13" ht="29.25" customHeight="1">
      <c r="B36" s="393"/>
      <c r="C36" s="396"/>
      <c r="D36" s="403"/>
      <c r="E36" s="80" t="s">
        <v>150</v>
      </c>
      <c r="F36" s="222" t="s">
        <v>171</v>
      </c>
      <c r="G36" s="222" t="s">
        <v>652</v>
      </c>
      <c r="H36" s="81">
        <v>1627</v>
      </c>
      <c r="I36" s="82">
        <v>4757595290</v>
      </c>
      <c r="J36" s="83">
        <v>999416000</v>
      </c>
      <c r="K36" s="72">
        <f t="shared" si="2"/>
        <v>5757011290</v>
      </c>
      <c r="L36" s="176">
        <f t="shared" si="0"/>
        <v>3538421.1985248923</v>
      </c>
      <c r="M36" s="183">
        <f t="shared" ref="M36:M39" si="8">IFERROR(H36/$Q$11,"-")</f>
        <v>1.2059623609288949E-2</v>
      </c>
    </row>
    <row r="37" spans="2:13" ht="29.25" customHeight="1">
      <c r="B37" s="393"/>
      <c r="C37" s="396"/>
      <c r="D37" s="403"/>
      <c r="E37" s="80" t="s">
        <v>174</v>
      </c>
      <c r="F37" s="222" t="s">
        <v>175</v>
      </c>
      <c r="G37" s="222" t="s">
        <v>781</v>
      </c>
      <c r="H37" s="81">
        <v>1301</v>
      </c>
      <c r="I37" s="82">
        <v>4877136390</v>
      </c>
      <c r="J37" s="83">
        <v>357991960</v>
      </c>
      <c r="K37" s="72">
        <f t="shared" si="2"/>
        <v>5235128350</v>
      </c>
      <c r="L37" s="176">
        <f t="shared" si="0"/>
        <v>4023926.4796310528</v>
      </c>
      <c r="M37" s="183">
        <f t="shared" si="8"/>
        <v>9.6432515769421783E-3</v>
      </c>
    </row>
    <row r="38" spans="2:13" ht="29.25" customHeight="1">
      <c r="B38" s="393"/>
      <c r="C38" s="396"/>
      <c r="D38" s="403"/>
      <c r="E38" s="80" t="s">
        <v>151</v>
      </c>
      <c r="F38" s="222" t="s">
        <v>290</v>
      </c>
      <c r="G38" s="222" t="s">
        <v>653</v>
      </c>
      <c r="H38" s="81">
        <v>1078</v>
      </c>
      <c r="I38" s="82">
        <v>2192044210</v>
      </c>
      <c r="J38" s="83">
        <v>1871660310</v>
      </c>
      <c r="K38" s="72">
        <f t="shared" si="2"/>
        <v>4063704520</v>
      </c>
      <c r="L38" s="176">
        <f t="shared" si="0"/>
        <v>3769670.2411873839</v>
      </c>
      <c r="M38" s="183">
        <f t="shared" si="8"/>
        <v>7.9903345118706136E-3</v>
      </c>
    </row>
    <row r="39" spans="2:13" ht="29.25" customHeight="1" thickBot="1">
      <c r="B39" s="394"/>
      <c r="C39" s="397"/>
      <c r="D39" s="410"/>
      <c r="E39" s="84" t="s">
        <v>153</v>
      </c>
      <c r="F39" s="223" t="s">
        <v>173</v>
      </c>
      <c r="G39" s="223" t="s">
        <v>647</v>
      </c>
      <c r="H39" s="85">
        <v>1059</v>
      </c>
      <c r="I39" s="86">
        <v>4238863400</v>
      </c>
      <c r="J39" s="87">
        <v>287160040</v>
      </c>
      <c r="K39" s="73">
        <f t="shared" si="2"/>
        <v>4526023440</v>
      </c>
      <c r="L39" s="177">
        <f t="shared" si="0"/>
        <v>4273865.3824362606</v>
      </c>
      <c r="M39" s="184">
        <f t="shared" si="8"/>
        <v>7.8495030130528564E-3</v>
      </c>
    </row>
    <row r="40" spans="2:13" ht="29.25" customHeight="1">
      <c r="B40" s="392">
        <v>8</v>
      </c>
      <c r="C40" s="395" t="s">
        <v>144</v>
      </c>
      <c r="D40" s="398">
        <f>Q12</f>
        <v>367590</v>
      </c>
      <c r="E40" s="88" t="s">
        <v>149</v>
      </c>
      <c r="F40" s="221" t="s">
        <v>170</v>
      </c>
      <c r="G40" s="221" t="s">
        <v>638</v>
      </c>
      <c r="H40" s="137">
        <v>6188</v>
      </c>
      <c r="I40" s="138">
        <v>16251368860</v>
      </c>
      <c r="J40" s="139">
        <v>2592696620</v>
      </c>
      <c r="K40" s="71">
        <f t="shared" si="2"/>
        <v>18844065480</v>
      </c>
      <c r="L40" s="175">
        <f t="shared" si="0"/>
        <v>3045259.4505494507</v>
      </c>
      <c r="M40" s="182">
        <f>IFERROR(H40/$Q$12,"-")</f>
        <v>1.6833972632552572E-2</v>
      </c>
    </row>
    <row r="41" spans="2:13" ht="29.25" customHeight="1">
      <c r="B41" s="393"/>
      <c r="C41" s="396"/>
      <c r="D41" s="403"/>
      <c r="E41" s="80" t="s">
        <v>150</v>
      </c>
      <c r="F41" s="222" t="s">
        <v>171</v>
      </c>
      <c r="G41" s="222" t="s">
        <v>639</v>
      </c>
      <c r="H41" s="81">
        <v>4669</v>
      </c>
      <c r="I41" s="82">
        <v>12786844940</v>
      </c>
      <c r="J41" s="83">
        <v>3064557100</v>
      </c>
      <c r="K41" s="72">
        <f t="shared" si="2"/>
        <v>15851402040</v>
      </c>
      <c r="L41" s="176">
        <f t="shared" si="0"/>
        <v>3395031.4928250159</v>
      </c>
      <c r="M41" s="183">
        <f t="shared" ref="M41:M44" si="9">IFERROR(H41/$Q$12,"-")</f>
        <v>1.2701651296281183E-2</v>
      </c>
    </row>
    <row r="42" spans="2:13" ht="29.25" customHeight="1">
      <c r="B42" s="393"/>
      <c r="C42" s="396"/>
      <c r="D42" s="403"/>
      <c r="E42" s="80" t="s">
        <v>152</v>
      </c>
      <c r="F42" s="222" t="s">
        <v>172</v>
      </c>
      <c r="G42" s="222" t="s">
        <v>643</v>
      </c>
      <c r="H42" s="81">
        <v>3332</v>
      </c>
      <c r="I42" s="82">
        <v>7820777140</v>
      </c>
      <c r="J42" s="83">
        <v>1589461000</v>
      </c>
      <c r="K42" s="72">
        <f t="shared" si="2"/>
        <v>9410238140</v>
      </c>
      <c r="L42" s="176">
        <f t="shared" si="0"/>
        <v>2824201.1224489794</v>
      </c>
      <c r="M42" s="183">
        <f t="shared" si="9"/>
        <v>9.0644468021436921E-3</v>
      </c>
    </row>
    <row r="43" spans="2:13" ht="29.25" customHeight="1">
      <c r="B43" s="393"/>
      <c r="C43" s="396"/>
      <c r="D43" s="403"/>
      <c r="E43" s="80" t="s">
        <v>151</v>
      </c>
      <c r="F43" s="222" t="s">
        <v>290</v>
      </c>
      <c r="G43" s="222" t="s">
        <v>653</v>
      </c>
      <c r="H43" s="81">
        <v>3120</v>
      </c>
      <c r="I43" s="82">
        <v>6360256510</v>
      </c>
      <c r="J43" s="83">
        <v>5401956860</v>
      </c>
      <c r="K43" s="72">
        <f t="shared" si="2"/>
        <v>11762213370</v>
      </c>
      <c r="L43" s="176">
        <f t="shared" si="0"/>
        <v>3769940.1826923075</v>
      </c>
      <c r="M43" s="183">
        <f t="shared" si="9"/>
        <v>8.4877172937239866E-3</v>
      </c>
    </row>
    <row r="44" spans="2:13" ht="29.25" customHeight="1" thickBot="1">
      <c r="B44" s="393"/>
      <c r="C44" s="396"/>
      <c r="D44" s="403"/>
      <c r="E44" s="89" t="s">
        <v>153</v>
      </c>
      <c r="F44" s="224" t="s">
        <v>173</v>
      </c>
      <c r="G44" s="224" t="s">
        <v>654</v>
      </c>
      <c r="H44" s="140">
        <v>3023</v>
      </c>
      <c r="I44" s="141">
        <v>10600254560</v>
      </c>
      <c r="J44" s="142">
        <v>929749600</v>
      </c>
      <c r="K44" s="74">
        <f t="shared" si="2"/>
        <v>11530004160</v>
      </c>
      <c r="L44" s="178">
        <f t="shared" si="0"/>
        <v>3814093.3377439631</v>
      </c>
      <c r="M44" s="185">
        <f t="shared" si="9"/>
        <v>8.2238363393998745E-3</v>
      </c>
    </row>
    <row r="45" spans="2:13" ht="29.25" customHeight="1" thickTop="1">
      <c r="B45" s="383" t="s">
        <v>275</v>
      </c>
      <c r="C45" s="384"/>
      <c r="D45" s="401">
        <f>Q13</f>
        <v>1303145</v>
      </c>
      <c r="E45" s="75" t="str">
        <f>'高額レセ疾病傾向(患者数順)'!$C$7</f>
        <v>1901</v>
      </c>
      <c r="F45" s="225" t="str">
        <f>'高額レセ疾病傾向(患者数順)'!$D$7</f>
        <v>骨折</v>
      </c>
      <c r="G45" s="225" t="str">
        <f>'高額レセ疾病傾向(患者数順)'!$E$7</f>
        <v>大腿骨頚部骨折，大腿骨転子部骨折，腰椎圧迫骨折</v>
      </c>
      <c r="H45" s="76">
        <f>'高額レセ疾病傾向(患者数順)'!$F$7</f>
        <v>22356</v>
      </c>
      <c r="I45" s="77">
        <f>'高額レセ疾病傾向(患者数順)'!$G$7</f>
        <v>58560901360</v>
      </c>
      <c r="J45" s="78">
        <f>'高額レセ疾病傾向(患者数順)'!$H$7</f>
        <v>8753686200</v>
      </c>
      <c r="K45" s="79">
        <f>'高額レセ疾病傾向(患者数順)'!$I$7</f>
        <v>67314587560</v>
      </c>
      <c r="L45" s="262">
        <f>'高額レセ疾病傾向(患者数順)'!J7</f>
        <v>3011030.0393630299</v>
      </c>
      <c r="M45" s="266">
        <f>'高額レセ疾病傾向(患者数順)'!K7</f>
        <v>1.7155420156621099E-2</v>
      </c>
    </row>
    <row r="46" spans="2:13" ht="29.25" customHeight="1">
      <c r="B46" s="385"/>
      <c r="C46" s="386"/>
      <c r="D46" s="403"/>
      <c r="E46" s="80" t="str">
        <f>'高額レセ疾病傾向(患者数順)'!$C$8</f>
        <v>0903</v>
      </c>
      <c r="F46" s="222" t="str">
        <f>'高額レセ疾病傾向(患者数順)'!$D$8</f>
        <v>その他の心疾患</v>
      </c>
      <c r="G46" s="222" t="str">
        <f>'高額レセ疾病傾向(患者数順)'!$E$8</f>
        <v>うっ血性心不全，慢性心不全，慢性うっ血性心不全</v>
      </c>
      <c r="H46" s="81">
        <f>'高額レセ疾病傾向(患者数順)'!$F$8</f>
        <v>16007</v>
      </c>
      <c r="I46" s="82">
        <f>'高額レセ疾病傾向(患者数順)'!$G$8</f>
        <v>44110238440</v>
      </c>
      <c r="J46" s="83">
        <f>'高額レセ疾病傾向(患者数順)'!$H$8</f>
        <v>10297737080</v>
      </c>
      <c r="K46" s="72">
        <f>'高額レセ疾病傾向(患者数順)'!$I$8</f>
        <v>54407975520</v>
      </c>
      <c r="L46" s="74">
        <f>'高額レセ疾病傾向(患者数順)'!J8</f>
        <v>3399011.4025114002</v>
      </c>
      <c r="M46" s="187">
        <f>'高額レセ疾病傾向(患者数順)'!K8</f>
        <v>1.2283360639069329E-2</v>
      </c>
    </row>
    <row r="47" spans="2:13" ht="29.25" customHeight="1">
      <c r="B47" s="385"/>
      <c r="C47" s="386"/>
      <c r="D47" s="403"/>
      <c r="E47" s="80" t="str">
        <f>'高額レセ疾病傾向(患者数順)'!$C$9</f>
        <v>0210</v>
      </c>
      <c r="F47" s="222" t="str">
        <f>'高額レセ疾病傾向(患者数順)'!$D$9</f>
        <v>その他の悪性新生物＜腫瘍＞</v>
      </c>
      <c r="G47" s="222" t="str">
        <f>'高額レセ疾病傾向(患者数順)'!$E$9</f>
        <v>前立腺癌，膵頭部癌，多発性骨髄腫</v>
      </c>
      <c r="H47" s="81">
        <f>'高額レセ疾病傾向(患者数順)'!$F$9</f>
        <v>11754</v>
      </c>
      <c r="I47" s="82">
        <f>'高額レセ疾病傾向(患者数順)'!$G$9</f>
        <v>24064862980</v>
      </c>
      <c r="J47" s="83">
        <f>'高額レセ疾病傾向(患者数順)'!$H$9</f>
        <v>20201229710</v>
      </c>
      <c r="K47" s="72">
        <f>'高額レセ疾病傾向(患者数順)'!$I$9</f>
        <v>44266092690</v>
      </c>
      <c r="L47" s="72">
        <f>'高額レセ疾病傾向(患者数順)'!J9</f>
        <v>3766044.9795814198</v>
      </c>
      <c r="M47" s="260">
        <f>'高額レセ疾病傾向(患者数順)'!K9</f>
        <v>9.0197176829899979E-3</v>
      </c>
    </row>
    <row r="48" spans="2:13" ht="29.25" customHeight="1">
      <c r="B48" s="385"/>
      <c r="C48" s="386"/>
      <c r="D48" s="403"/>
      <c r="E48" s="80" t="str">
        <f>'高額レセ疾病傾向(患者数順)'!$C$10</f>
        <v>1011</v>
      </c>
      <c r="F48" s="222" t="str">
        <f>'高額レセ疾病傾向(患者数順)'!$D$10</f>
        <v>その他の呼吸器系の疾患</v>
      </c>
      <c r="G48" s="222" t="str">
        <f>'高額レセ疾病傾向(患者数順)'!$E$10</f>
        <v>誤嚥性肺炎，間質性肺炎，特発性間質性肺炎</v>
      </c>
      <c r="H48" s="81">
        <f>'高額レセ疾病傾向(患者数順)'!$F$10</f>
        <v>11479</v>
      </c>
      <c r="I48" s="82">
        <f>'高額レセ疾病傾向(患者数順)'!$G$10</f>
        <v>26875997140</v>
      </c>
      <c r="J48" s="83">
        <f>'高額レセ疾病傾向(患者数順)'!$H$10</f>
        <v>5643838610</v>
      </c>
      <c r="K48" s="72">
        <f>'高額レセ疾病傾向(患者数順)'!$I$10</f>
        <v>32519835750</v>
      </c>
      <c r="L48" s="176">
        <f>'高額レセ疾病傾向(患者数順)'!J10</f>
        <v>2832985.0814530901</v>
      </c>
      <c r="M48" s="187">
        <f>'高額レセ疾病傾向(患者数順)'!K10</f>
        <v>8.8086897467281079E-3</v>
      </c>
    </row>
    <row r="49" spans="2:13" ht="29.25" customHeight="1" thickBot="1">
      <c r="B49" s="387"/>
      <c r="C49" s="388"/>
      <c r="D49" s="410"/>
      <c r="E49" s="84" t="str">
        <f>'高額レセ疾病傾向(患者数順)'!$C$11</f>
        <v>0906</v>
      </c>
      <c r="F49" s="223" t="str">
        <f>'高額レセ疾病傾向(患者数順)'!$D$11</f>
        <v>脳梗塞</v>
      </c>
      <c r="G49" s="223" t="str">
        <f>'高額レセ疾病傾向(患者数順)'!$E$11</f>
        <v>心原性脳塞栓症，アテローム血栓性脳梗塞，脳梗塞</v>
      </c>
      <c r="H49" s="85">
        <f>'高額レセ疾病傾向(患者数順)'!$F$11</f>
        <v>10123</v>
      </c>
      <c r="I49" s="86">
        <f>'高額レセ疾病傾向(患者数順)'!$G$11</f>
        <v>35699086190</v>
      </c>
      <c r="J49" s="87">
        <f>'高額レセ疾病傾向(患者数順)'!$H$11</f>
        <v>2973890320</v>
      </c>
      <c r="K49" s="73">
        <f>'高額レセ疾病傾向(患者数順)'!I$11</f>
        <v>38672976510</v>
      </c>
      <c r="L49" s="281">
        <f>'高額レセ疾病傾向(患者数順)'!J11</f>
        <v>3820307.8642694899</v>
      </c>
      <c r="M49" s="280">
        <f>'高額レセ疾病傾向(患者数順)'!K11</f>
        <v>7.7681301773785726E-3</v>
      </c>
    </row>
    <row r="50" spans="2:13" ht="13.5" customHeight="1">
      <c r="B50" s="23" t="s">
        <v>481</v>
      </c>
      <c r="D50" s="23"/>
      <c r="E50" s="65"/>
      <c r="F50" s="65"/>
      <c r="G50" s="65"/>
      <c r="H50" s="65"/>
      <c r="I50" s="65"/>
    </row>
    <row r="51" spans="2:13" ht="13.5" customHeight="1">
      <c r="B51" s="54" t="s">
        <v>221</v>
      </c>
      <c r="D51" s="54"/>
    </row>
    <row r="52" spans="2:13" ht="13.5" customHeight="1">
      <c r="B52" s="70" t="s">
        <v>134</v>
      </c>
      <c r="D52" s="70"/>
      <c r="G52" s="26"/>
    </row>
    <row r="53" spans="2:13" ht="13.5" customHeight="1">
      <c r="B53" s="70" t="s">
        <v>238</v>
      </c>
      <c r="D53" s="70"/>
      <c r="G53" s="26"/>
    </row>
    <row r="54" spans="2:13" ht="13.5" customHeight="1">
      <c r="B54" s="70" t="s">
        <v>269</v>
      </c>
      <c r="D54" s="70"/>
      <c r="G54" s="26"/>
    </row>
    <row r="55" spans="2:13" ht="13.5" customHeight="1">
      <c r="B55" s="70" t="s">
        <v>135</v>
      </c>
      <c r="D55" s="70"/>
      <c r="G55" s="26"/>
    </row>
  </sheetData>
  <mergeCells count="35">
    <mergeCell ref="D40:D44"/>
    <mergeCell ref="D45:D49"/>
    <mergeCell ref="M3:M4"/>
    <mergeCell ref="D5:D9"/>
    <mergeCell ref="D10:D14"/>
    <mergeCell ref="D15:D19"/>
    <mergeCell ref="D20:D24"/>
    <mergeCell ref="D25:D29"/>
    <mergeCell ref="L3:L4"/>
    <mergeCell ref="H3:H4"/>
    <mergeCell ref="I3:K3"/>
    <mergeCell ref="D3:D4"/>
    <mergeCell ref="D30:D34"/>
    <mergeCell ref="D35:D39"/>
    <mergeCell ref="C25:C29"/>
    <mergeCell ref="C30:C34"/>
    <mergeCell ref="C3:C4"/>
    <mergeCell ref="E3:F4"/>
    <mergeCell ref="G3:G4"/>
    <mergeCell ref="B45:C49"/>
    <mergeCell ref="B3:B4"/>
    <mergeCell ref="B5:B9"/>
    <mergeCell ref="B10:B14"/>
    <mergeCell ref="B15:B19"/>
    <mergeCell ref="B20:B24"/>
    <mergeCell ref="B25:B29"/>
    <mergeCell ref="B30:B34"/>
    <mergeCell ref="B35:B39"/>
    <mergeCell ref="B40:B44"/>
    <mergeCell ref="C35:C39"/>
    <mergeCell ref="C40:C44"/>
    <mergeCell ref="C5:C9"/>
    <mergeCell ref="C10:C14"/>
    <mergeCell ref="C15:C19"/>
    <mergeCell ref="C20:C24"/>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 manualBreakCount="1">
    <brk id="34" max="11" man="1"/>
  </rowBreaks>
  <ignoredErrors>
    <ignoredError sqref="L5 Q5:Q13 L44 L6 L7 L8 L9 L10 L11 L12 L13 L14 L15 L16 L17 L18 L19 L20 L21 L22 L23 L24 L25 L26 L27 L28 L29 L30 L31 L32 L33 L34 L35 L36 L37 L38 L39 L40 L41 L42 L43" emptyCellReference="1"/>
    <ignoredError sqref="E5:E44" numberStoredAsText="1"/>
    <ignoredError sqref="K5:K44" formulaRange="1" emptyCellReference="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F385"/>
  <sheetViews>
    <sheetView showGridLines="0" zoomScaleNormal="100" zoomScaleSheetLayoutView="100" workbookViewId="0"/>
  </sheetViews>
  <sheetFormatPr defaultColWidth="9" defaultRowHeight="13.5"/>
  <cols>
    <col min="1" max="1" width="4.625" style="6" customWidth="1"/>
    <col min="2" max="2" width="3.375" style="6" customWidth="1"/>
    <col min="3" max="3" width="11.625" style="6" customWidth="1"/>
    <col min="4" max="4" width="9.75" style="6" customWidth="1"/>
    <col min="5" max="5" width="6" style="6" customWidth="1"/>
    <col min="6" max="6" width="22.75" style="6" customWidth="1"/>
    <col min="7" max="7" width="33.125" style="6" customWidth="1"/>
    <col min="8" max="8" width="8.25" style="6" customWidth="1"/>
    <col min="9" max="12" width="9.75" style="6" customWidth="1"/>
    <col min="13" max="13" width="10.25" style="6" customWidth="1"/>
    <col min="14" max="15" width="9" style="6"/>
    <col min="16" max="17" width="15.625" style="6" customWidth="1"/>
    <col min="18" max="16384" width="9" style="6"/>
  </cols>
  <sheetData>
    <row r="1" spans="1:32" ht="16.5" customHeight="1">
      <c r="B1" s="99" t="s">
        <v>502</v>
      </c>
      <c r="C1" s="100"/>
      <c r="D1" s="100"/>
      <c r="E1" s="101"/>
      <c r="F1" s="101"/>
      <c r="G1" s="101"/>
      <c r="H1" s="101"/>
      <c r="I1" s="101"/>
      <c r="J1" s="101"/>
      <c r="K1" s="101"/>
      <c r="L1" s="8"/>
    </row>
    <row r="2" spans="1:32" ht="16.5" customHeight="1">
      <c r="B2" s="8" t="s">
        <v>495</v>
      </c>
      <c r="C2" s="8"/>
      <c r="D2" s="8"/>
      <c r="E2" s="8"/>
      <c r="F2" s="8"/>
      <c r="G2" s="8"/>
      <c r="H2" s="8"/>
      <c r="I2" s="8"/>
      <c r="J2" s="8"/>
      <c r="K2" s="8"/>
      <c r="L2" s="8"/>
    </row>
    <row r="3" spans="1:32" ht="25.5" customHeight="1">
      <c r="A3" s="8"/>
      <c r="B3" s="389"/>
      <c r="C3" s="374" t="s">
        <v>132</v>
      </c>
      <c r="D3" s="390" t="s">
        <v>259</v>
      </c>
      <c r="E3" s="374" t="s">
        <v>108</v>
      </c>
      <c r="F3" s="374"/>
      <c r="G3" s="379" t="s">
        <v>266</v>
      </c>
      <c r="H3" s="379" t="s">
        <v>267</v>
      </c>
      <c r="I3" s="379" t="s">
        <v>265</v>
      </c>
      <c r="J3" s="374"/>
      <c r="K3" s="374"/>
      <c r="L3" s="379" t="s">
        <v>1114</v>
      </c>
      <c r="M3" s="370" t="s">
        <v>260</v>
      </c>
      <c r="P3" s="48" t="s">
        <v>248</v>
      </c>
    </row>
    <row r="4" spans="1:32" ht="25.5" customHeight="1" thickBot="1">
      <c r="A4" s="8"/>
      <c r="B4" s="404"/>
      <c r="C4" s="389"/>
      <c r="D4" s="408"/>
      <c r="E4" s="389"/>
      <c r="F4" s="389"/>
      <c r="G4" s="389"/>
      <c r="H4" s="389"/>
      <c r="I4" s="106" t="s">
        <v>105</v>
      </c>
      <c r="J4" s="107" t="s">
        <v>106</v>
      </c>
      <c r="K4" s="108" t="s">
        <v>84</v>
      </c>
      <c r="L4" s="406"/>
      <c r="M4" s="409"/>
      <c r="P4" s="69" t="s">
        <v>132</v>
      </c>
      <c r="Q4" s="174" t="s">
        <v>258</v>
      </c>
      <c r="X4" s="27"/>
      <c r="Y4" s="27"/>
      <c r="Z4" s="27"/>
      <c r="AA4" s="27"/>
      <c r="AB4" s="27"/>
      <c r="AC4" s="27"/>
      <c r="AD4" s="27"/>
      <c r="AE4" s="27"/>
      <c r="AF4" s="27"/>
    </row>
    <row r="5" spans="1:32" ht="29.25" customHeight="1">
      <c r="B5" s="392">
        <v>1</v>
      </c>
      <c r="C5" s="405" t="s">
        <v>58</v>
      </c>
      <c r="D5" s="398">
        <f>Q5</f>
        <v>367590</v>
      </c>
      <c r="E5" s="88" t="s">
        <v>149</v>
      </c>
      <c r="F5" s="221" t="s">
        <v>170</v>
      </c>
      <c r="G5" s="221" t="s">
        <v>638</v>
      </c>
      <c r="H5" s="137">
        <v>6188</v>
      </c>
      <c r="I5" s="138">
        <v>16251368860</v>
      </c>
      <c r="J5" s="139">
        <v>2592696620</v>
      </c>
      <c r="K5" s="71">
        <f>SUM(I5:J5)</f>
        <v>18844065480</v>
      </c>
      <c r="L5" s="175">
        <f t="shared" ref="L5:L68" si="0">IFERROR(K5/H5,"-")</f>
        <v>3045259.4505494507</v>
      </c>
      <c r="M5" s="182">
        <f>IFERROR(H5/$Q$5,"-")</f>
        <v>1.6833972632552572E-2</v>
      </c>
      <c r="P5" s="49" t="s">
        <v>262</v>
      </c>
      <c r="Q5" s="208">
        <f>市区町村別_患者数!AM6</f>
        <v>367590</v>
      </c>
      <c r="X5" s="27"/>
      <c r="Y5" s="27"/>
      <c r="Z5" s="27"/>
      <c r="AA5" s="27"/>
      <c r="AB5" s="27"/>
      <c r="AC5" s="27"/>
      <c r="AD5" s="27"/>
      <c r="AE5" s="27"/>
      <c r="AF5" s="27"/>
    </row>
    <row r="6" spans="1:32" ht="29.25" customHeight="1">
      <c r="B6" s="393"/>
      <c r="C6" s="386"/>
      <c r="D6" s="412"/>
      <c r="E6" s="80" t="s">
        <v>150</v>
      </c>
      <c r="F6" s="222" t="s">
        <v>171</v>
      </c>
      <c r="G6" s="222" t="s">
        <v>639</v>
      </c>
      <c r="H6" s="81">
        <v>4669</v>
      </c>
      <c r="I6" s="82">
        <v>12786844940</v>
      </c>
      <c r="J6" s="83">
        <v>3064557100</v>
      </c>
      <c r="K6" s="72">
        <f>SUM(I6:J6)</f>
        <v>15851402040</v>
      </c>
      <c r="L6" s="176">
        <f t="shared" si="0"/>
        <v>3395031.4928250159</v>
      </c>
      <c r="M6" s="183">
        <f t="shared" ref="M6:M9" si="1">IFERROR(H6/$Q$5,"-")</f>
        <v>1.2701651296281183E-2</v>
      </c>
      <c r="P6" s="49" t="s">
        <v>110</v>
      </c>
      <c r="Q6" s="208">
        <f>市区町村別_患者数!AM7</f>
        <v>13946</v>
      </c>
      <c r="X6" s="27"/>
      <c r="Y6" s="27"/>
      <c r="Z6" s="27"/>
      <c r="AA6" s="27"/>
      <c r="AB6" s="27"/>
      <c r="AC6" s="27"/>
      <c r="AD6" s="27"/>
      <c r="AE6" s="27"/>
      <c r="AF6" s="27"/>
    </row>
    <row r="7" spans="1:32" ht="29.25" customHeight="1">
      <c r="B7" s="393"/>
      <c r="C7" s="386"/>
      <c r="D7" s="412"/>
      <c r="E7" s="80" t="s">
        <v>152</v>
      </c>
      <c r="F7" s="222" t="s">
        <v>172</v>
      </c>
      <c r="G7" s="222" t="s">
        <v>643</v>
      </c>
      <c r="H7" s="81">
        <v>3332</v>
      </c>
      <c r="I7" s="82">
        <v>7820777140</v>
      </c>
      <c r="J7" s="83">
        <v>1589461000</v>
      </c>
      <c r="K7" s="72">
        <f t="shared" ref="K7:K69" si="2">SUM(I7:J7)</f>
        <v>9410238140</v>
      </c>
      <c r="L7" s="176">
        <f t="shared" si="0"/>
        <v>2824201.1224489794</v>
      </c>
      <c r="M7" s="183">
        <f t="shared" si="1"/>
        <v>9.0644468021436921E-3</v>
      </c>
      <c r="P7" s="49" t="s">
        <v>111</v>
      </c>
      <c r="Q7" s="208">
        <f>市区町村別_患者数!AM8</f>
        <v>8818</v>
      </c>
      <c r="X7" s="27"/>
      <c r="Y7" s="27"/>
      <c r="Z7" s="27"/>
      <c r="AA7" s="27"/>
      <c r="AB7" s="27"/>
      <c r="AC7" s="27"/>
      <c r="AD7" s="27"/>
      <c r="AE7" s="27"/>
      <c r="AF7" s="27"/>
    </row>
    <row r="8" spans="1:32" ht="29.25" customHeight="1">
      <c r="B8" s="393"/>
      <c r="C8" s="386"/>
      <c r="D8" s="412"/>
      <c r="E8" s="80" t="s">
        <v>151</v>
      </c>
      <c r="F8" s="222" t="s">
        <v>290</v>
      </c>
      <c r="G8" s="222" t="s">
        <v>653</v>
      </c>
      <c r="H8" s="81">
        <v>3120</v>
      </c>
      <c r="I8" s="82">
        <v>6360256510</v>
      </c>
      <c r="J8" s="83">
        <v>5401956860</v>
      </c>
      <c r="K8" s="72">
        <f t="shared" si="2"/>
        <v>11762213370</v>
      </c>
      <c r="L8" s="176">
        <f t="shared" si="0"/>
        <v>3769940.1826923075</v>
      </c>
      <c r="M8" s="183">
        <f t="shared" si="1"/>
        <v>8.4877172937239866E-3</v>
      </c>
      <c r="P8" s="49" t="s">
        <v>112</v>
      </c>
      <c r="Q8" s="208">
        <f>市区町村別_患者数!AM9</f>
        <v>10015</v>
      </c>
      <c r="X8" s="27"/>
      <c r="Y8" s="27"/>
      <c r="Z8" s="27"/>
      <c r="AA8" s="27"/>
      <c r="AB8" s="27"/>
      <c r="AC8" s="27"/>
      <c r="AD8" s="27"/>
      <c r="AE8" s="27"/>
      <c r="AF8" s="27"/>
    </row>
    <row r="9" spans="1:32" ht="29.25" customHeight="1" thickBot="1">
      <c r="B9" s="394"/>
      <c r="C9" s="388"/>
      <c r="D9" s="413"/>
      <c r="E9" s="84" t="s">
        <v>153</v>
      </c>
      <c r="F9" s="223" t="s">
        <v>173</v>
      </c>
      <c r="G9" s="223" t="s">
        <v>654</v>
      </c>
      <c r="H9" s="85">
        <v>3023</v>
      </c>
      <c r="I9" s="86">
        <v>10600254560</v>
      </c>
      <c r="J9" s="87">
        <v>929749600</v>
      </c>
      <c r="K9" s="73">
        <f t="shared" si="2"/>
        <v>11530004160</v>
      </c>
      <c r="L9" s="177">
        <f t="shared" si="0"/>
        <v>3814093.3377439631</v>
      </c>
      <c r="M9" s="184">
        <f t="shared" si="1"/>
        <v>8.2238363393998745E-3</v>
      </c>
      <c r="P9" s="49" t="s">
        <v>113</v>
      </c>
      <c r="Q9" s="208">
        <f>市区町村別_患者数!AM10</f>
        <v>8822</v>
      </c>
      <c r="X9" s="27"/>
      <c r="Y9" s="27"/>
      <c r="Z9" s="27"/>
      <c r="AA9" s="27"/>
      <c r="AB9" s="27"/>
      <c r="AC9" s="27"/>
      <c r="AD9" s="27"/>
      <c r="AE9" s="27"/>
      <c r="AF9" s="27"/>
    </row>
    <row r="10" spans="1:32" ht="29.25" customHeight="1">
      <c r="B10" s="392">
        <v>2</v>
      </c>
      <c r="C10" s="405" t="s">
        <v>110</v>
      </c>
      <c r="D10" s="398">
        <f>Q6</f>
        <v>13946</v>
      </c>
      <c r="E10" s="88" t="s">
        <v>149</v>
      </c>
      <c r="F10" s="221" t="s">
        <v>170</v>
      </c>
      <c r="G10" s="221" t="s">
        <v>304</v>
      </c>
      <c r="H10" s="137">
        <v>228</v>
      </c>
      <c r="I10" s="138">
        <v>602725880</v>
      </c>
      <c r="J10" s="139">
        <v>80153870</v>
      </c>
      <c r="K10" s="71">
        <f t="shared" si="2"/>
        <v>682879750</v>
      </c>
      <c r="L10" s="175">
        <f t="shared" si="0"/>
        <v>2995086.6228070175</v>
      </c>
      <c r="M10" s="182">
        <f>IFERROR(H10/$Q$6,"-")</f>
        <v>1.6348773841961851E-2</v>
      </c>
      <c r="P10" s="49" t="s">
        <v>114</v>
      </c>
      <c r="Q10" s="208">
        <f>市区町村別_患者数!AM11</f>
        <v>12352</v>
      </c>
      <c r="X10" s="27"/>
      <c r="Y10" s="27"/>
      <c r="Z10" s="27"/>
      <c r="AA10" s="27"/>
      <c r="AB10" s="27"/>
      <c r="AC10" s="27"/>
      <c r="AD10" s="27"/>
      <c r="AE10" s="27"/>
      <c r="AF10" s="27"/>
    </row>
    <row r="11" spans="1:32" ht="29.25" customHeight="1">
      <c r="B11" s="393"/>
      <c r="C11" s="386"/>
      <c r="D11" s="403"/>
      <c r="E11" s="80" t="s">
        <v>174</v>
      </c>
      <c r="F11" s="222" t="s">
        <v>175</v>
      </c>
      <c r="G11" s="222" t="s">
        <v>797</v>
      </c>
      <c r="H11" s="81">
        <v>133</v>
      </c>
      <c r="I11" s="82">
        <v>503573220</v>
      </c>
      <c r="J11" s="83">
        <v>32566620</v>
      </c>
      <c r="K11" s="72">
        <f t="shared" si="2"/>
        <v>536139840</v>
      </c>
      <c r="L11" s="176">
        <f t="shared" si="0"/>
        <v>4031126.6165413535</v>
      </c>
      <c r="M11" s="183">
        <f t="shared" ref="M11:M14" si="3">IFERROR(H11/$Q$6,"-")</f>
        <v>9.5367847411444145E-3</v>
      </c>
      <c r="P11" s="49" t="s">
        <v>115</v>
      </c>
      <c r="Q11" s="208">
        <f>市区町村別_患者数!AM12</f>
        <v>11002</v>
      </c>
      <c r="X11" s="27"/>
      <c r="Y11" s="27"/>
      <c r="Z11" s="27"/>
      <c r="AA11" s="27"/>
      <c r="AB11" s="27"/>
      <c r="AC11" s="27"/>
      <c r="AD11" s="27"/>
      <c r="AE11" s="27"/>
      <c r="AF11" s="27"/>
    </row>
    <row r="12" spans="1:32" ht="29.25" customHeight="1">
      <c r="B12" s="393"/>
      <c r="C12" s="386"/>
      <c r="D12" s="403"/>
      <c r="E12" s="80" t="s">
        <v>150</v>
      </c>
      <c r="F12" s="222" t="s">
        <v>171</v>
      </c>
      <c r="G12" s="222" t="s">
        <v>366</v>
      </c>
      <c r="H12" s="81">
        <v>133</v>
      </c>
      <c r="I12" s="82">
        <v>417839360</v>
      </c>
      <c r="J12" s="83">
        <v>83287050</v>
      </c>
      <c r="K12" s="72">
        <f t="shared" si="2"/>
        <v>501126410</v>
      </c>
      <c r="L12" s="176">
        <f t="shared" si="0"/>
        <v>3767867.7443609023</v>
      </c>
      <c r="M12" s="183">
        <f t="shared" si="3"/>
        <v>9.5367847411444145E-3</v>
      </c>
      <c r="P12" s="49" t="s">
        <v>59</v>
      </c>
      <c r="Q12" s="208">
        <f>市区町村別_患者数!AM13</f>
        <v>9040</v>
      </c>
      <c r="X12" s="27"/>
      <c r="Y12" s="27"/>
      <c r="Z12" s="27"/>
      <c r="AA12" s="27"/>
      <c r="AB12" s="27"/>
      <c r="AC12" s="27"/>
      <c r="AD12" s="27"/>
      <c r="AE12" s="27"/>
      <c r="AF12" s="27"/>
    </row>
    <row r="13" spans="1:32" ht="29.25" customHeight="1">
      <c r="B13" s="393"/>
      <c r="C13" s="386"/>
      <c r="D13" s="403"/>
      <c r="E13" s="80" t="s">
        <v>152</v>
      </c>
      <c r="F13" s="222" t="s">
        <v>172</v>
      </c>
      <c r="G13" s="222" t="s">
        <v>798</v>
      </c>
      <c r="H13" s="81">
        <v>125</v>
      </c>
      <c r="I13" s="82">
        <v>315680970</v>
      </c>
      <c r="J13" s="83">
        <v>57372380</v>
      </c>
      <c r="K13" s="72">
        <f t="shared" si="2"/>
        <v>373053350</v>
      </c>
      <c r="L13" s="176">
        <f t="shared" si="0"/>
        <v>2984426.8</v>
      </c>
      <c r="M13" s="183">
        <f t="shared" si="3"/>
        <v>8.9631435537071563E-3</v>
      </c>
      <c r="P13" s="49" t="s">
        <v>116</v>
      </c>
      <c r="Q13" s="208">
        <f>市区町村別_患者数!AM14</f>
        <v>5832</v>
      </c>
      <c r="X13" s="27"/>
      <c r="Y13" s="27"/>
      <c r="Z13" s="27"/>
      <c r="AA13" s="27"/>
      <c r="AB13" s="27"/>
      <c r="AC13" s="27"/>
      <c r="AD13" s="27"/>
      <c r="AE13" s="27"/>
      <c r="AF13" s="27"/>
    </row>
    <row r="14" spans="1:32" ht="29.25" customHeight="1" thickBot="1">
      <c r="B14" s="394"/>
      <c r="C14" s="388"/>
      <c r="D14" s="410"/>
      <c r="E14" s="84" t="s">
        <v>151</v>
      </c>
      <c r="F14" s="223" t="s">
        <v>290</v>
      </c>
      <c r="G14" s="223" t="s">
        <v>357</v>
      </c>
      <c r="H14" s="85">
        <v>99</v>
      </c>
      <c r="I14" s="86">
        <v>212591900</v>
      </c>
      <c r="J14" s="87">
        <v>135100830</v>
      </c>
      <c r="K14" s="73">
        <f t="shared" si="2"/>
        <v>347692730</v>
      </c>
      <c r="L14" s="177">
        <f t="shared" si="0"/>
        <v>3512047.777777778</v>
      </c>
      <c r="M14" s="184">
        <f t="shared" si="3"/>
        <v>7.0988096945360677E-3</v>
      </c>
      <c r="P14" s="49" t="s">
        <v>60</v>
      </c>
      <c r="Q14" s="208">
        <f>市区町村別_患者数!AM15</f>
        <v>13483</v>
      </c>
      <c r="X14" s="27"/>
      <c r="Y14" s="27"/>
      <c r="Z14" s="27"/>
      <c r="AA14" s="27"/>
      <c r="AB14" s="27"/>
      <c r="AC14" s="27"/>
      <c r="AD14" s="27"/>
      <c r="AE14" s="27"/>
      <c r="AF14" s="27"/>
    </row>
    <row r="15" spans="1:32" ht="29.25" customHeight="1">
      <c r="B15" s="392">
        <v>3</v>
      </c>
      <c r="C15" s="405" t="s">
        <v>111</v>
      </c>
      <c r="D15" s="398">
        <f>Q7</f>
        <v>8818</v>
      </c>
      <c r="E15" s="88" t="s">
        <v>149</v>
      </c>
      <c r="F15" s="221" t="s">
        <v>170</v>
      </c>
      <c r="G15" s="221" t="s">
        <v>304</v>
      </c>
      <c r="H15" s="137">
        <v>160</v>
      </c>
      <c r="I15" s="138">
        <v>419169980</v>
      </c>
      <c r="J15" s="139">
        <v>68350410</v>
      </c>
      <c r="K15" s="71">
        <f t="shared" si="2"/>
        <v>487520390</v>
      </c>
      <c r="L15" s="175">
        <f t="shared" si="0"/>
        <v>3047002.4375</v>
      </c>
      <c r="M15" s="182">
        <f>IFERROR(H15/$Q$7,"-")</f>
        <v>1.8144704014515765E-2</v>
      </c>
      <c r="P15" s="49" t="s">
        <v>61</v>
      </c>
      <c r="Q15" s="208">
        <f>市区町村別_患者数!AM16</f>
        <v>23211</v>
      </c>
      <c r="X15" s="27"/>
      <c r="Y15" s="27"/>
      <c r="Z15" s="27"/>
      <c r="AA15" s="27"/>
      <c r="AB15" s="27"/>
      <c r="AC15" s="27"/>
      <c r="AD15" s="27"/>
      <c r="AE15" s="27"/>
      <c r="AF15" s="27"/>
    </row>
    <row r="16" spans="1:32" ht="29.25" customHeight="1">
      <c r="B16" s="393"/>
      <c r="C16" s="386"/>
      <c r="D16" s="403"/>
      <c r="E16" s="80" t="s">
        <v>150</v>
      </c>
      <c r="F16" s="222" t="s">
        <v>171</v>
      </c>
      <c r="G16" s="222" t="s">
        <v>802</v>
      </c>
      <c r="H16" s="81">
        <v>125</v>
      </c>
      <c r="I16" s="82">
        <v>329023590</v>
      </c>
      <c r="J16" s="83">
        <v>92409730</v>
      </c>
      <c r="K16" s="72">
        <f t="shared" si="2"/>
        <v>421433320</v>
      </c>
      <c r="L16" s="176">
        <f t="shared" si="0"/>
        <v>3371466.56</v>
      </c>
      <c r="M16" s="183">
        <f t="shared" ref="M16:M19" si="4">IFERROR(H16/$Q$7,"-")</f>
        <v>1.4175550011340439E-2</v>
      </c>
      <c r="P16" s="49" t="s">
        <v>117</v>
      </c>
      <c r="Q16" s="208">
        <f>市区町村別_患者数!AM17</f>
        <v>12001</v>
      </c>
    </row>
    <row r="17" spans="2:17" ht="29.25" customHeight="1">
      <c r="B17" s="393"/>
      <c r="C17" s="386"/>
      <c r="D17" s="403"/>
      <c r="E17" s="80" t="s">
        <v>152</v>
      </c>
      <c r="F17" s="222" t="s">
        <v>172</v>
      </c>
      <c r="G17" s="222" t="s">
        <v>307</v>
      </c>
      <c r="H17" s="81">
        <v>78</v>
      </c>
      <c r="I17" s="82">
        <v>175865120</v>
      </c>
      <c r="J17" s="83">
        <v>39581690</v>
      </c>
      <c r="K17" s="72">
        <f t="shared" si="2"/>
        <v>215446810</v>
      </c>
      <c r="L17" s="176">
        <f t="shared" si="0"/>
        <v>2762138.5897435895</v>
      </c>
      <c r="M17" s="183">
        <f t="shared" si="4"/>
        <v>8.845543207076435E-3</v>
      </c>
      <c r="P17" s="49" t="s">
        <v>118</v>
      </c>
      <c r="Q17" s="208">
        <f>市区町村別_患者数!AM18</f>
        <v>20792</v>
      </c>
    </row>
    <row r="18" spans="2:17" ht="29.25" customHeight="1">
      <c r="B18" s="393"/>
      <c r="C18" s="386"/>
      <c r="D18" s="403"/>
      <c r="E18" s="80" t="s">
        <v>153</v>
      </c>
      <c r="F18" s="222" t="s">
        <v>173</v>
      </c>
      <c r="G18" s="222" t="s">
        <v>349</v>
      </c>
      <c r="H18" s="81">
        <v>75</v>
      </c>
      <c r="I18" s="82">
        <v>257443200</v>
      </c>
      <c r="J18" s="83">
        <v>23895450</v>
      </c>
      <c r="K18" s="72">
        <f t="shared" si="2"/>
        <v>281338650</v>
      </c>
      <c r="L18" s="176">
        <f t="shared" si="0"/>
        <v>3751182</v>
      </c>
      <c r="M18" s="183">
        <f t="shared" si="4"/>
        <v>8.5053300068042639E-3</v>
      </c>
      <c r="P18" s="49" t="s">
        <v>119</v>
      </c>
      <c r="Q18" s="208">
        <f>市区町村別_患者数!AM19</f>
        <v>15727</v>
      </c>
    </row>
    <row r="19" spans="2:17" ht="29.25" customHeight="1" thickBot="1">
      <c r="B19" s="394"/>
      <c r="C19" s="388"/>
      <c r="D19" s="410"/>
      <c r="E19" s="84" t="s">
        <v>151</v>
      </c>
      <c r="F19" s="223" t="s">
        <v>290</v>
      </c>
      <c r="G19" s="223" t="s">
        <v>803</v>
      </c>
      <c r="H19" s="85">
        <v>70</v>
      </c>
      <c r="I19" s="86">
        <v>143340140</v>
      </c>
      <c r="J19" s="87">
        <v>124530500</v>
      </c>
      <c r="K19" s="73">
        <f t="shared" si="2"/>
        <v>267870640</v>
      </c>
      <c r="L19" s="177">
        <f t="shared" si="0"/>
        <v>3826723.4285714286</v>
      </c>
      <c r="M19" s="184">
        <f t="shared" si="4"/>
        <v>7.9383080063506473E-3</v>
      </c>
      <c r="P19" s="49" t="s">
        <v>120</v>
      </c>
      <c r="Q19" s="208">
        <f>市区町村別_患者数!AM20</f>
        <v>25355</v>
      </c>
    </row>
    <row r="20" spans="2:17" ht="29.25" customHeight="1">
      <c r="B20" s="392">
        <v>4</v>
      </c>
      <c r="C20" s="405" t="s">
        <v>112</v>
      </c>
      <c r="D20" s="398">
        <f>Q8</f>
        <v>10015</v>
      </c>
      <c r="E20" s="88" t="s">
        <v>149</v>
      </c>
      <c r="F20" s="221" t="s">
        <v>170</v>
      </c>
      <c r="G20" s="221" t="s">
        <v>304</v>
      </c>
      <c r="H20" s="137">
        <v>234</v>
      </c>
      <c r="I20" s="138">
        <v>750289420</v>
      </c>
      <c r="J20" s="139">
        <v>96087790</v>
      </c>
      <c r="K20" s="71">
        <f t="shared" si="2"/>
        <v>846377210</v>
      </c>
      <c r="L20" s="175">
        <f t="shared" si="0"/>
        <v>3616996.623931624</v>
      </c>
      <c r="M20" s="182">
        <f>IFERROR(H20/$Q$8,"-")</f>
        <v>2.3364952571143287E-2</v>
      </c>
      <c r="P20" s="49" t="s">
        <v>62</v>
      </c>
      <c r="Q20" s="208">
        <f>市区町村別_患者数!AM21</f>
        <v>16971</v>
      </c>
    </row>
    <row r="21" spans="2:17" ht="29.25" customHeight="1">
      <c r="B21" s="393"/>
      <c r="C21" s="386"/>
      <c r="D21" s="403"/>
      <c r="E21" s="80" t="s">
        <v>150</v>
      </c>
      <c r="F21" s="222" t="s">
        <v>171</v>
      </c>
      <c r="G21" s="222" t="s">
        <v>321</v>
      </c>
      <c r="H21" s="81">
        <v>151</v>
      </c>
      <c r="I21" s="82">
        <v>399951190</v>
      </c>
      <c r="J21" s="83">
        <v>88410770</v>
      </c>
      <c r="K21" s="72">
        <f t="shared" si="2"/>
        <v>488361960</v>
      </c>
      <c r="L21" s="176">
        <f t="shared" si="0"/>
        <v>3234185.1655629138</v>
      </c>
      <c r="M21" s="183">
        <f>IFERROR(H21/$Q$8,"-")</f>
        <v>1.5077383924113829E-2</v>
      </c>
      <c r="P21" s="49" t="s">
        <v>121</v>
      </c>
      <c r="Q21" s="208">
        <f>市区町村別_患者数!AM22</f>
        <v>23970</v>
      </c>
    </row>
    <row r="22" spans="2:17" ht="29.25" customHeight="1">
      <c r="B22" s="393"/>
      <c r="C22" s="386"/>
      <c r="D22" s="403"/>
      <c r="E22" s="80" t="s">
        <v>151</v>
      </c>
      <c r="F22" s="222" t="s">
        <v>290</v>
      </c>
      <c r="G22" s="222" t="s">
        <v>367</v>
      </c>
      <c r="H22" s="81">
        <v>97</v>
      </c>
      <c r="I22" s="82">
        <v>189027360</v>
      </c>
      <c r="J22" s="83">
        <v>184437660</v>
      </c>
      <c r="K22" s="72">
        <f t="shared" si="2"/>
        <v>373465020</v>
      </c>
      <c r="L22" s="176">
        <f t="shared" si="0"/>
        <v>3850154.8453608248</v>
      </c>
      <c r="M22" s="183">
        <f t="shared" ref="M22:M24" si="5">IFERROR(H22/$Q$8,"-")</f>
        <v>9.6854717923115334E-3</v>
      </c>
      <c r="P22" s="49" t="s">
        <v>63</v>
      </c>
      <c r="Q22" s="208">
        <f>市区町村別_患者数!AM23</f>
        <v>21661</v>
      </c>
    </row>
    <row r="23" spans="2:17" ht="29.25" customHeight="1">
      <c r="B23" s="393"/>
      <c r="C23" s="386"/>
      <c r="D23" s="403"/>
      <c r="E23" s="80" t="s">
        <v>153</v>
      </c>
      <c r="F23" s="222" t="s">
        <v>173</v>
      </c>
      <c r="G23" s="222" t="s">
        <v>414</v>
      </c>
      <c r="H23" s="81">
        <v>93</v>
      </c>
      <c r="I23" s="82">
        <v>364507830</v>
      </c>
      <c r="J23" s="83">
        <v>21884920</v>
      </c>
      <c r="K23" s="72">
        <f t="shared" si="2"/>
        <v>386392750</v>
      </c>
      <c r="L23" s="176">
        <f t="shared" si="0"/>
        <v>4154760.7526881723</v>
      </c>
      <c r="M23" s="183">
        <f t="shared" si="5"/>
        <v>9.2860708936595114E-3</v>
      </c>
      <c r="P23" s="49" t="s">
        <v>122</v>
      </c>
      <c r="Q23" s="208">
        <f>市区町村別_患者数!AM24</f>
        <v>15098</v>
      </c>
    </row>
    <row r="24" spans="2:17" ht="29.25" customHeight="1" thickBot="1">
      <c r="B24" s="394"/>
      <c r="C24" s="388"/>
      <c r="D24" s="410"/>
      <c r="E24" s="84" t="s">
        <v>152</v>
      </c>
      <c r="F24" s="223" t="s">
        <v>172</v>
      </c>
      <c r="G24" s="223" t="s">
        <v>808</v>
      </c>
      <c r="H24" s="85">
        <v>82</v>
      </c>
      <c r="I24" s="86">
        <v>217811320</v>
      </c>
      <c r="J24" s="87">
        <v>30727470</v>
      </c>
      <c r="K24" s="73">
        <f t="shared" si="2"/>
        <v>248538790</v>
      </c>
      <c r="L24" s="177">
        <f t="shared" si="0"/>
        <v>3030960.8536585364</v>
      </c>
      <c r="M24" s="184">
        <f t="shared" si="5"/>
        <v>8.1877184223664509E-3</v>
      </c>
      <c r="P24" s="49" t="s">
        <v>123</v>
      </c>
      <c r="Q24" s="208">
        <f>市区町村別_患者数!AM25</f>
        <v>22649</v>
      </c>
    </row>
    <row r="25" spans="2:17" ht="29.25" customHeight="1">
      <c r="B25" s="392">
        <v>5</v>
      </c>
      <c r="C25" s="405" t="s">
        <v>113</v>
      </c>
      <c r="D25" s="398">
        <f>Q9</f>
        <v>8822</v>
      </c>
      <c r="E25" s="88" t="s">
        <v>149</v>
      </c>
      <c r="F25" s="221" t="s">
        <v>170</v>
      </c>
      <c r="G25" s="221" t="s">
        <v>304</v>
      </c>
      <c r="H25" s="137">
        <v>133</v>
      </c>
      <c r="I25" s="138">
        <v>357741080</v>
      </c>
      <c r="J25" s="139">
        <v>45479350</v>
      </c>
      <c r="K25" s="71">
        <f t="shared" si="2"/>
        <v>403220430</v>
      </c>
      <c r="L25" s="175">
        <f t="shared" si="0"/>
        <v>3031732.5563909775</v>
      </c>
      <c r="M25" s="182">
        <f>IFERROR(H25/$Q$9,"-")</f>
        <v>1.5075946497392882E-2</v>
      </c>
      <c r="P25" s="49" t="s">
        <v>124</v>
      </c>
      <c r="Q25" s="208">
        <f>市区町村別_患者数!AM26</f>
        <v>15046</v>
      </c>
    </row>
    <row r="26" spans="2:17" ht="29.25" customHeight="1">
      <c r="B26" s="393"/>
      <c r="C26" s="386"/>
      <c r="D26" s="403"/>
      <c r="E26" s="80" t="s">
        <v>150</v>
      </c>
      <c r="F26" s="222" t="s">
        <v>171</v>
      </c>
      <c r="G26" s="222" t="s">
        <v>305</v>
      </c>
      <c r="H26" s="81">
        <v>106</v>
      </c>
      <c r="I26" s="82">
        <v>272531130</v>
      </c>
      <c r="J26" s="83">
        <v>70052950</v>
      </c>
      <c r="K26" s="72">
        <f t="shared" si="2"/>
        <v>342584080</v>
      </c>
      <c r="L26" s="176">
        <f t="shared" si="0"/>
        <v>3231925.283018868</v>
      </c>
      <c r="M26" s="183">
        <f t="shared" ref="M26:M29" si="6">IFERROR(H26/$Q$9,"-")</f>
        <v>1.2015416005440944E-2</v>
      </c>
      <c r="P26" s="49" t="s">
        <v>64</v>
      </c>
      <c r="Q26" s="208">
        <f>市区町村別_患者数!AM27</f>
        <v>19329</v>
      </c>
    </row>
    <row r="27" spans="2:17" ht="29.25" customHeight="1">
      <c r="B27" s="393"/>
      <c r="C27" s="386"/>
      <c r="D27" s="403"/>
      <c r="E27" s="80" t="s">
        <v>152</v>
      </c>
      <c r="F27" s="222" t="s">
        <v>172</v>
      </c>
      <c r="G27" s="222" t="s">
        <v>332</v>
      </c>
      <c r="H27" s="81">
        <v>74</v>
      </c>
      <c r="I27" s="82">
        <v>168158930</v>
      </c>
      <c r="J27" s="83">
        <v>36855550</v>
      </c>
      <c r="K27" s="72">
        <f t="shared" si="2"/>
        <v>205014480</v>
      </c>
      <c r="L27" s="176">
        <f t="shared" si="0"/>
        <v>2770465.945945946</v>
      </c>
      <c r="M27" s="183">
        <f>IFERROR(H27/$Q$9,"-")</f>
        <v>8.3881206075719795E-3</v>
      </c>
      <c r="P27" s="49" t="s">
        <v>125</v>
      </c>
      <c r="Q27" s="208">
        <f>市区町村別_患者数!AM28</f>
        <v>31367</v>
      </c>
    </row>
    <row r="28" spans="2:17" ht="29.25" customHeight="1">
      <c r="B28" s="393"/>
      <c r="C28" s="386"/>
      <c r="D28" s="403"/>
      <c r="E28" s="80" t="s">
        <v>151</v>
      </c>
      <c r="F28" s="222" t="s">
        <v>290</v>
      </c>
      <c r="G28" s="222" t="s">
        <v>364</v>
      </c>
      <c r="H28" s="81">
        <v>72</v>
      </c>
      <c r="I28" s="82">
        <v>125659290</v>
      </c>
      <c r="J28" s="83">
        <v>120130950</v>
      </c>
      <c r="K28" s="72">
        <f t="shared" si="2"/>
        <v>245790240</v>
      </c>
      <c r="L28" s="176">
        <f t="shared" si="0"/>
        <v>3413753.3333333335</v>
      </c>
      <c r="M28" s="183">
        <f t="shared" si="6"/>
        <v>8.1614146452051693E-3</v>
      </c>
      <c r="P28" s="49" t="s">
        <v>126</v>
      </c>
      <c r="Q28" s="208">
        <f>市区町村別_患者数!AM29</f>
        <v>13718</v>
      </c>
    </row>
    <row r="29" spans="2:17" ht="29.25" customHeight="1" thickBot="1">
      <c r="B29" s="394"/>
      <c r="C29" s="388"/>
      <c r="D29" s="410"/>
      <c r="E29" s="84" t="s">
        <v>153</v>
      </c>
      <c r="F29" s="223" t="s">
        <v>173</v>
      </c>
      <c r="G29" s="223" t="s">
        <v>337</v>
      </c>
      <c r="H29" s="85">
        <v>66</v>
      </c>
      <c r="I29" s="86">
        <v>227298600</v>
      </c>
      <c r="J29" s="87">
        <v>19331600</v>
      </c>
      <c r="K29" s="73">
        <f t="shared" si="2"/>
        <v>246630200</v>
      </c>
      <c r="L29" s="177">
        <f t="shared" si="0"/>
        <v>3736821.2121212119</v>
      </c>
      <c r="M29" s="184">
        <f t="shared" si="6"/>
        <v>7.481296758104738E-3</v>
      </c>
      <c r="P29" s="49" t="s">
        <v>127</v>
      </c>
      <c r="Q29" s="208">
        <f>市区町村別_患者数!AM30</f>
        <v>9548</v>
      </c>
    </row>
    <row r="30" spans="2:17" ht="29.25" customHeight="1">
      <c r="B30" s="392">
        <v>6</v>
      </c>
      <c r="C30" s="405" t="s">
        <v>114</v>
      </c>
      <c r="D30" s="398">
        <f>Q10</f>
        <v>12352</v>
      </c>
      <c r="E30" s="88" t="s">
        <v>149</v>
      </c>
      <c r="F30" s="221" t="s">
        <v>170</v>
      </c>
      <c r="G30" s="221" t="s">
        <v>304</v>
      </c>
      <c r="H30" s="137">
        <v>170</v>
      </c>
      <c r="I30" s="138">
        <v>399680040</v>
      </c>
      <c r="J30" s="139">
        <v>72052780</v>
      </c>
      <c r="K30" s="71">
        <f t="shared" si="2"/>
        <v>471732820</v>
      </c>
      <c r="L30" s="175">
        <f t="shared" si="0"/>
        <v>2774898.9411764704</v>
      </c>
      <c r="M30" s="182">
        <f>IFERROR(H30/$Q$10,"-")</f>
        <v>1.3762953367875648E-2</v>
      </c>
      <c r="P30" s="49" t="s">
        <v>36</v>
      </c>
      <c r="Q30" s="208">
        <f>市区町村別_患者数!AM31</f>
        <v>132591</v>
      </c>
    </row>
    <row r="31" spans="2:17" ht="29.25" customHeight="1">
      <c r="B31" s="393"/>
      <c r="C31" s="386"/>
      <c r="D31" s="403"/>
      <c r="E31" s="80" t="s">
        <v>150</v>
      </c>
      <c r="F31" s="222" t="s">
        <v>171</v>
      </c>
      <c r="G31" s="222" t="s">
        <v>463</v>
      </c>
      <c r="H31" s="81">
        <v>160</v>
      </c>
      <c r="I31" s="82">
        <v>415150630</v>
      </c>
      <c r="J31" s="83">
        <v>103089000</v>
      </c>
      <c r="K31" s="72">
        <f t="shared" si="2"/>
        <v>518239630</v>
      </c>
      <c r="L31" s="176">
        <f t="shared" si="0"/>
        <v>3238997.6875</v>
      </c>
      <c r="M31" s="183">
        <f>IFERROR(H31/$Q$10,"-")</f>
        <v>1.2953367875647668E-2</v>
      </c>
      <c r="P31" s="49" t="s">
        <v>37</v>
      </c>
      <c r="Q31" s="208">
        <f>市区町村別_患者数!AM32</f>
        <v>22608</v>
      </c>
    </row>
    <row r="32" spans="2:17" ht="29.25" customHeight="1">
      <c r="B32" s="393"/>
      <c r="C32" s="386"/>
      <c r="D32" s="403"/>
      <c r="E32" s="80" t="s">
        <v>152</v>
      </c>
      <c r="F32" s="222" t="s">
        <v>172</v>
      </c>
      <c r="G32" s="222" t="s">
        <v>358</v>
      </c>
      <c r="H32" s="81">
        <v>148</v>
      </c>
      <c r="I32" s="82">
        <v>314026940</v>
      </c>
      <c r="J32" s="83">
        <v>63050660</v>
      </c>
      <c r="K32" s="72">
        <f t="shared" si="2"/>
        <v>377077600</v>
      </c>
      <c r="L32" s="176">
        <f t="shared" si="0"/>
        <v>2547821.6216216218</v>
      </c>
      <c r="M32" s="183">
        <f t="shared" ref="M32:M34" si="7">IFERROR(H32/$Q$10,"-")</f>
        <v>1.1981865284974092E-2</v>
      </c>
      <c r="P32" s="49" t="s">
        <v>38</v>
      </c>
      <c r="Q32" s="208">
        <f>市区町村別_患者数!AM33</f>
        <v>18603</v>
      </c>
    </row>
    <row r="33" spans="2:17" ht="29.25" customHeight="1">
      <c r="B33" s="393"/>
      <c r="C33" s="386"/>
      <c r="D33" s="403"/>
      <c r="E33" s="80" t="s">
        <v>153</v>
      </c>
      <c r="F33" s="222" t="s">
        <v>173</v>
      </c>
      <c r="G33" s="222" t="s">
        <v>383</v>
      </c>
      <c r="H33" s="81">
        <v>113</v>
      </c>
      <c r="I33" s="82">
        <v>391006690</v>
      </c>
      <c r="J33" s="83">
        <v>34605060</v>
      </c>
      <c r="K33" s="72">
        <f t="shared" si="2"/>
        <v>425611750</v>
      </c>
      <c r="L33" s="176">
        <f t="shared" si="0"/>
        <v>3766475.663716814</v>
      </c>
      <c r="M33" s="183">
        <f t="shared" si="7"/>
        <v>9.1483160621761653E-3</v>
      </c>
      <c r="P33" s="49" t="s">
        <v>39</v>
      </c>
      <c r="Q33" s="208">
        <f>市区町村別_患者数!AM34</f>
        <v>15649</v>
      </c>
    </row>
    <row r="34" spans="2:17" ht="29.25" customHeight="1" thickBot="1">
      <c r="B34" s="394"/>
      <c r="C34" s="388"/>
      <c r="D34" s="410"/>
      <c r="E34" s="84" t="s">
        <v>151</v>
      </c>
      <c r="F34" s="223" t="s">
        <v>290</v>
      </c>
      <c r="G34" s="223" t="s">
        <v>367</v>
      </c>
      <c r="H34" s="85">
        <v>84</v>
      </c>
      <c r="I34" s="86">
        <v>178988980</v>
      </c>
      <c r="J34" s="87">
        <v>152071110</v>
      </c>
      <c r="K34" s="73">
        <f t="shared" si="2"/>
        <v>331060090</v>
      </c>
      <c r="L34" s="177">
        <f t="shared" si="0"/>
        <v>3941191.5476190476</v>
      </c>
      <c r="M34" s="184">
        <f t="shared" si="7"/>
        <v>6.8005181347150258E-3</v>
      </c>
      <c r="P34" s="49" t="s">
        <v>40</v>
      </c>
      <c r="Q34" s="208">
        <f>市区町村別_患者数!AM35</f>
        <v>20907</v>
      </c>
    </row>
    <row r="35" spans="2:17" ht="29.25" customHeight="1">
      <c r="B35" s="392">
        <v>7</v>
      </c>
      <c r="C35" s="405" t="s">
        <v>115</v>
      </c>
      <c r="D35" s="398">
        <f>Q11</f>
        <v>11002</v>
      </c>
      <c r="E35" s="88" t="s">
        <v>149</v>
      </c>
      <c r="F35" s="221" t="s">
        <v>170</v>
      </c>
      <c r="G35" s="221" t="s">
        <v>304</v>
      </c>
      <c r="H35" s="137">
        <v>193</v>
      </c>
      <c r="I35" s="138">
        <v>561910780</v>
      </c>
      <c r="J35" s="139">
        <v>78912070</v>
      </c>
      <c r="K35" s="71">
        <f t="shared" si="2"/>
        <v>640822850</v>
      </c>
      <c r="L35" s="175">
        <f t="shared" si="0"/>
        <v>3320325.6476683938</v>
      </c>
      <c r="M35" s="182">
        <f>IFERROR(H35/$Q$11,"-")</f>
        <v>1.7542265042719506E-2</v>
      </c>
      <c r="P35" s="49" t="s">
        <v>41</v>
      </c>
      <c r="Q35" s="208">
        <f>市区町村別_患者数!AM36</f>
        <v>27885</v>
      </c>
    </row>
    <row r="36" spans="2:17" ht="29.25" customHeight="1">
      <c r="B36" s="393"/>
      <c r="C36" s="386"/>
      <c r="D36" s="403"/>
      <c r="E36" s="80" t="s">
        <v>150</v>
      </c>
      <c r="F36" s="222" t="s">
        <v>171</v>
      </c>
      <c r="G36" s="222" t="s">
        <v>366</v>
      </c>
      <c r="H36" s="81">
        <v>178</v>
      </c>
      <c r="I36" s="82">
        <v>533416860</v>
      </c>
      <c r="J36" s="83">
        <v>125271730</v>
      </c>
      <c r="K36" s="72">
        <f t="shared" si="2"/>
        <v>658688590</v>
      </c>
      <c r="L36" s="176">
        <f t="shared" si="0"/>
        <v>3700497.6966292136</v>
      </c>
      <c r="M36" s="183">
        <f t="shared" ref="M36:M39" si="8">IFERROR(H36/$Q$11,"-")</f>
        <v>1.6178876567896745E-2</v>
      </c>
      <c r="P36" s="49" t="s">
        <v>42</v>
      </c>
      <c r="Q36" s="208">
        <f>市区町村別_患者数!AM37</f>
        <v>23454</v>
      </c>
    </row>
    <row r="37" spans="2:17" ht="29.25" customHeight="1">
      <c r="B37" s="393"/>
      <c r="C37" s="386"/>
      <c r="D37" s="403"/>
      <c r="E37" s="80" t="s">
        <v>152</v>
      </c>
      <c r="F37" s="222" t="s">
        <v>172</v>
      </c>
      <c r="G37" s="222" t="s">
        <v>440</v>
      </c>
      <c r="H37" s="81">
        <v>121</v>
      </c>
      <c r="I37" s="82">
        <v>342604520</v>
      </c>
      <c r="J37" s="83">
        <v>59117330</v>
      </c>
      <c r="K37" s="72">
        <f t="shared" si="2"/>
        <v>401721850</v>
      </c>
      <c r="L37" s="176">
        <f t="shared" si="0"/>
        <v>3320015.2892561983</v>
      </c>
      <c r="M37" s="183">
        <f t="shared" si="8"/>
        <v>1.099800036357026E-2</v>
      </c>
      <c r="P37" s="49" t="s">
        <v>43</v>
      </c>
      <c r="Q37" s="208">
        <f>市区町村別_患者数!AM38</f>
        <v>6680</v>
      </c>
    </row>
    <row r="38" spans="2:17" ht="29.25" customHeight="1">
      <c r="B38" s="393"/>
      <c r="C38" s="386"/>
      <c r="D38" s="403"/>
      <c r="E38" s="80" t="s">
        <v>153</v>
      </c>
      <c r="F38" s="222" t="s">
        <v>173</v>
      </c>
      <c r="G38" s="222" t="s">
        <v>821</v>
      </c>
      <c r="H38" s="81">
        <v>112</v>
      </c>
      <c r="I38" s="82">
        <v>356960370</v>
      </c>
      <c r="J38" s="83">
        <v>32636420</v>
      </c>
      <c r="K38" s="72">
        <f t="shared" si="2"/>
        <v>389596790</v>
      </c>
      <c r="L38" s="176">
        <f t="shared" si="0"/>
        <v>3478542.7678571427</v>
      </c>
      <c r="M38" s="183">
        <f t="shared" si="8"/>
        <v>1.0179967278676604E-2</v>
      </c>
      <c r="P38" s="49" t="s">
        <v>45</v>
      </c>
      <c r="Q38" s="208">
        <f>市区町村別_患者数!AM39</f>
        <v>29757</v>
      </c>
    </row>
    <row r="39" spans="2:17" ht="29.25" customHeight="1" thickBot="1">
      <c r="B39" s="394"/>
      <c r="C39" s="388"/>
      <c r="D39" s="410"/>
      <c r="E39" s="84" t="s">
        <v>151</v>
      </c>
      <c r="F39" s="223" t="s">
        <v>290</v>
      </c>
      <c r="G39" s="223" t="s">
        <v>822</v>
      </c>
      <c r="H39" s="85">
        <v>98</v>
      </c>
      <c r="I39" s="86">
        <v>185277350</v>
      </c>
      <c r="J39" s="87">
        <v>180968110</v>
      </c>
      <c r="K39" s="73">
        <f t="shared" si="2"/>
        <v>366245460</v>
      </c>
      <c r="L39" s="177">
        <f t="shared" si="0"/>
        <v>3737198.5714285714</v>
      </c>
      <c r="M39" s="184">
        <f t="shared" si="8"/>
        <v>8.9074713688420282E-3</v>
      </c>
      <c r="P39" s="49" t="s">
        <v>2</v>
      </c>
      <c r="Q39" s="208">
        <f>市区町村別_患者数!AM40</f>
        <v>60596</v>
      </c>
    </row>
    <row r="40" spans="2:17" ht="29.25" customHeight="1">
      <c r="B40" s="392">
        <v>8</v>
      </c>
      <c r="C40" s="405" t="s">
        <v>59</v>
      </c>
      <c r="D40" s="398">
        <f>Q12</f>
        <v>9040</v>
      </c>
      <c r="E40" s="88" t="s">
        <v>149</v>
      </c>
      <c r="F40" s="221" t="s">
        <v>170</v>
      </c>
      <c r="G40" s="221" t="s">
        <v>304</v>
      </c>
      <c r="H40" s="137">
        <v>122</v>
      </c>
      <c r="I40" s="138">
        <v>312918440</v>
      </c>
      <c r="J40" s="139">
        <v>52765050</v>
      </c>
      <c r="K40" s="71">
        <f t="shared" si="2"/>
        <v>365683490</v>
      </c>
      <c r="L40" s="175">
        <f t="shared" si="0"/>
        <v>2997405.6557377051</v>
      </c>
      <c r="M40" s="182">
        <f>IFERROR(H40/$Q$12,"-")</f>
        <v>1.3495575221238938E-2</v>
      </c>
      <c r="P40" s="49" t="s">
        <v>3</v>
      </c>
      <c r="Q40" s="208">
        <f>市区町村別_患者数!AM41</f>
        <v>16741</v>
      </c>
    </row>
    <row r="41" spans="2:17" ht="29.25" customHeight="1">
      <c r="B41" s="393"/>
      <c r="C41" s="386"/>
      <c r="D41" s="403"/>
      <c r="E41" s="80" t="s">
        <v>150</v>
      </c>
      <c r="F41" s="222" t="s">
        <v>171</v>
      </c>
      <c r="G41" s="222" t="s">
        <v>339</v>
      </c>
      <c r="H41" s="81">
        <v>112</v>
      </c>
      <c r="I41" s="82">
        <v>305036670</v>
      </c>
      <c r="J41" s="83">
        <v>75496410</v>
      </c>
      <c r="K41" s="72">
        <f t="shared" si="2"/>
        <v>380533080</v>
      </c>
      <c r="L41" s="176">
        <f t="shared" si="0"/>
        <v>3397616.7857142859</v>
      </c>
      <c r="M41" s="183">
        <f t="shared" ref="M41:M44" si="9">IFERROR(H41/$Q$12,"-")</f>
        <v>1.2389380530973451E-2</v>
      </c>
      <c r="P41" s="49" t="s">
        <v>4</v>
      </c>
      <c r="Q41" s="208">
        <f>市区町村別_患者数!AM42</f>
        <v>51067</v>
      </c>
    </row>
    <row r="42" spans="2:17" ht="29.25" customHeight="1">
      <c r="B42" s="393"/>
      <c r="C42" s="386"/>
      <c r="D42" s="403"/>
      <c r="E42" s="80" t="s">
        <v>152</v>
      </c>
      <c r="F42" s="222" t="s">
        <v>172</v>
      </c>
      <c r="G42" s="222" t="s">
        <v>406</v>
      </c>
      <c r="H42" s="81">
        <v>87</v>
      </c>
      <c r="I42" s="82">
        <v>204300530</v>
      </c>
      <c r="J42" s="83">
        <v>41233100</v>
      </c>
      <c r="K42" s="72">
        <f t="shared" si="2"/>
        <v>245533630</v>
      </c>
      <c r="L42" s="176">
        <f t="shared" si="0"/>
        <v>2822225.632183908</v>
      </c>
      <c r="M42" s="183">
        <f>IFERROR(H42/$Q$12,"-")</f>
        <v>9.6238938053097352E-3</v>
      </c>
      <c r="P42" s="49" t="s">
        <v>46</v>
      </c>
      <c r="Q42" s="208">
        <f>市区町村別_患者数!AM43</f>
        <v>10794</v>
      </c>
    </row>
    <row r="43" spans="2:17" ht="29.25" customHeight="1">
      <c r="B43" s="393"/>
      <c r="C43" s="386"/>
      <c r="D43" s="403"/>
      <c r="E43" s="80" t="s">
        <v>151</v>
      </c>
      <c r="F43" s="222" t="s">
        <v>290</v>
      </c>
      <c r="G43" s="222" t="s">
        <v>357</v>
      </c>
      <c r="H43" s="81">
        <v>81</v>
      </c>
      <c r="I43" s="82">
        <v>151451680</v>
      </c>
      <c r="J43" s="83">
        <v>148428050</v>
      </c>
      <c r="K43" s="72">
        <f t="shared" si="2"/>
        <v>299879730</v>
      </c>
      <c r="L43" s="176">
        <f t="shared" si="0"/>
        <v>3702218.888888889</v>
      </c>
      <c r="M43" s="183">
        <f t="shared" si="9"/>
        <v>8.9601769911504432E-3</v>
      </c>
      <c r="P43" s="49" t="s">
        <v>9</v>
      </c>
      <c r="Q43" s="208">
        <f>市区町村別_患者数!AM44</f>
        <v>60444</v>
      </c>
    </row>
    <row r="44" spans="2:17" ht="29.25" customHeight="1" thickBot="1">
      <c r="B44" s="394"/>
      <c r="C44" s="388"/>
      <c r="D44" s="410"/>
      <c r="E44" s="84" t="s">
        <v>174</v>
      </c>
      <c r="F44" s="223" t="s">
        <v>175</v>
      </c>
      <c r="G44" s="223" t="s">
        <v>827</v>
      </c>
      <c r="H44" s="85">
        <v>63</v>
      </c>
      <c r="I44" s="86">
        <v>232707890</v>
      </c>
      <c r="J44" s="87">
        <v>20422010</v>
      </c>
      <c r="K44" s="73">
        <f t="shared" si="2"/>
        <v>253129900</v>
      </c>
      <c r="L44" s="177">
        <f t="shared" si="0"/>
        <v>4017934.9206349207</v>
      </c>
      <c r="M44" s="184">
        <f t="shared" si="9"/>
        <v>6.9690265486725663E-3</v>
      </c>
      <c r="P44" s="49" t="s">
        <v>47</v>
      </c>
      <c r="Q44" s="208">
        <f>市区町村別_患者数!AM45</f>
        <v>13161</v>
      </c>
    </row>
    <row r="45" spans="2:17" ht="29.25" customHeight="1">
      <c r="B45" s="392">
        <v>9</v>
      </c>
      <c r="C45" s="405" t="s">
        <v>116</v>
      </c>
      <c r="D45" s="398">
        <f>Q13</f>
        <v>5832</v>
      </c>
      <c r="E45" s="88" t="s">
        <v>149</v>
      </c>
      <c r="F45" s="221" t="s">
        <v>170</v>
      </c>
      <c r="G45" s="221" t="s">
        <v>304</v>
      </c>
      <c r="H45" s="137">
        <v>118</v>
      </c>
      <c r="I45" s="138">
        <v>319430080</v>
      </c>
      <c r="J45" s="139">
        <v>44430130</v>
      </c>
      <c r="K45" s="71">
        <f t="shared" si="2"/>
        <v>363860210</v>
      </c>
      <c r="L45" s="175">
        <f t="shared" si="0"/>
        <v>3083561.1016949154</v>
      </c>
      <c r="M45" s="182">
        <f>IFERROR(H45/$Q$13,"-")</f>
        <v>2.0233196159122085E-2</v>
      </c>
      <c r="P45" s="49" t="s">
        <v>14</v>
      </c>
      <c r="Q45" s="208">
        <f>市区町村別_患者数!AM46</f>
        <v>24206</v>
      </c>
    </row>
    <row r="46" spans="2:17" ht="29.25" customHeight="1">
      <c r="B46" s="393"/>
      <c r="C46" s="386"/>
      <c r="D46" s="403"/>
      <c r="E46" s="80" t="s">
        <v>152</v>
      </c>
      <c r="F46" s="222" t="s">
        <v>172</v>
      </c>
      <c r="G46" s="222" t="s">
        <v>307</v>
      </c>
      <c r="H46" s="81">
        <v>65</v>
      </c>
      <c r="I46" s="82">
        <v>140280070</v>
      </c>
      <c r="J46" s="83">
        <v>28468930</v>
      </c>
      <c r="K46" s="72">
        <f t="shared" si="2"/>
        <v>168749000</v>
      </c>
      <c r="L46" s="176">
        <f t="shared" si="0"/>
        <v>2596138.4615384615</v>
      </c>
      <c r="M46" s="183">
        <f t="shared" ref="M46:M49" si="10">IFERROR(H46/$Q$13,"-")</f>
        <v>1.1145404663923183E-2</v>
      </c>
      <c r="P46" s="49" t="s">
        <v>15</v>
      </c>
      <c r="Q46" s="208">
        <f>市区町村別_患者数!AM47</f>
        <v>63271</v>
      </c>
    </row>
    <row r="47" spans="2:17" ht="29.25" customHeight="1">
      <c r="B47" s="393"/>
      <c r="C47" s="386"/>
      <c r="D47" s="403"/>
      <c r="E47" s="80" t="s">
        <v>150</v>
      </c>
      <c r="F47" s="222" t="s">
        <v>171</v>
      </c>
      <c r="G47" s="222" t="s">
        <v>396</v>
      </c>
      <c r="H47" s="81">
        <v>57</v>
      </c>
      <c r="I47" s="82">
        <v>137312640</v>
      </c>
      <c r="J47" s="83">
        <v>35288030</v>
      </c>
      <c r="K47" s="72">
        <f t="shared" si="2"/>
        <v>172600670</v>
      </c>
      <c r="L47" s="176">
        <f t="shared" si="0"/>
        <v>3028081.9298245613</v>
      </c>
      <c r="M47" s="183">
        <f>IFERROR(H47/$Q$13,"-")</f>
        <v>9.7736625514403298E-3</v>
      </c>
      <c r="P47" s="49" t="s">
        <v>10</v>
      </c>
      <c r="Q47" s="208">
        <f>市区町村別_患者数!AM48</f>
        <v>38793</v>
      </c>
    </row>
    <row r="48" spans="2:17" ht="29.25" customHeight="1">
      <c r="B48" s="393"/>
      <c r="C48" s="386"/>
      <c r="D48" s="403"/>
      <c r="E48" s="80" t="s">
        <v>153</v>
      </c>
      <c r="F48" s="222" t="s">
        <v>173</v>
      </c>
      <c r="G48" s="222" t="s">
        <v>369</v>
      </c>
      <c r="H48" s="81">
        <v>50</v>
      </c>
      <c r="I48" s="82">
        <v>188755230</v>
      </c>
      <c r="J48" s="83">
        <v>13097340</v>
      </c>
      <c r="K48" s="72">
        <f t="shared" si="2"/>
        <v>201852570</v>
      </c>
      <c r="L48" s="176">
        <f t="shared" si="0"/>
        <v>4037051.4</v>
      </c>
      <c r="M48" s="183">
        <f t="shared" si="10"/>
        <v>8.5733882030178329E-3</v>
      </c>
      <c r="P48" s="49" t="s">
        <v>22</v>
      </c>
      <c r="Q48" s="208">
        <f>市区町村別_患者数!AM49</f>
        <v>42898</v>
      </c>
    </row>
    <row r="49" spans="2:17" ht="29.25" customHeight="1" thickBot="1">
      <c r="B49" s="394"/>
      <c r="C49" s="388"/>
      <c r="D49" s="410"/>
      <c r="E49" s="84" t="s">
        <v>151</v>
      </c>
      <c r="F49" s="223" t="s">
        <v>290</v>
      </c>
      <c r="G49" s="223" t="s">
        <v>832</v>
      </c>
      <c r="H49" s="85">
        <v>45</v>
      </c>
      <c r="I49" s="86">
        <v>78139850</v>
      </c>
      <c r="J49" s="87">
        <v>82570670</v>
      </c>
      <c r="K49" s="73">
        <f t="shared" si="2"/>
        <v>160710520</v>
      </c>
      <c r="L49" s="177">
        <f t="shared" si="0"/>
        <v>3571344.888888889</v>
      </c>
      <c r="M49" s="184">
        <f t="shared" si="10"/>
        <v>7.716049382716049E-3</v>
      </c>
      <c r="P49" s="49" t="s">
        <v>48</v>
      </c>
      <c r="Q49" s="208">
        <f>市区町村別_患者数!AM50</f>
        <v>14920</v>
      </c>
    </row>
    <row r="50" spans="2:17" ht="29.25" customHeight="1">
      <c r="B50" s="392">
        <v>10</v>
      </c>
      <c r="C50" s="405" t="s">
        <v>60</v>
      </c>
      <c r="D50" s="398">
        <f>Q14</f>
        <v>13483</v>
      </c>
      <c r="E50" s="88" t="s">
        <v>149</v>
      </c>
      <c r="F50" s="221" t="s">
        <v>170</v>
      </c>
      <c r="G50" s="221" t="s">
        <v>304</v>
      </c>
      <c r="H50" s="137">
        <v>193</v>
      </c>
      <c r="I50" s="138">
        <v>562183420</v>
      </c>
      <c r="J50" s="139">
        <v>78842410</v>
      </c>
      <c r="K50" s="71">
        <f t="shared" si="2"/>
        <v>641025830</v>
      </c>
      <c r="L50" s="175">
        <f t="shared" si="0"/>
        <v>3321377.3575129532</v>
      </c>
      <c r="M50" s="182">
        <f>IFERROR(H50/$Q$14,"-")</f>
        <v>1.43143217384855E-2</v>
      </c>
      <c r="P50" s="49" t="s">
        <v>26</v>
      </c>
      <c r="Q50" s="208">
        <f>市区町村別_患者数!AM51</f>
        <v>19066</v>
      </c>
    </row>
    <row r="51" spans="2:17" ht="29.25" customHeight="1">
      <c r="B51" s="393"/>
      <c r="C51" s="386"/>
      <c r="D51" s="403"/>
      <c r="E51" s="80" t="s">
        <v>174</v>
      </c>
      <c r="F51" s="222" t="s">
        <v>175</v>
      </c>
      <c r="G51" s="222" t="s">
        <v>835</v>
      </c>
      <c r="H51" s="81">
        <v>183</v>
      </c>
      <c r="I51" s="82">
        <v>410465060</v>
      </c>
      <c r="J51" s="83">
        <v>69598950</v>
      </c>
      <c r="K51" s="72">
        <f t="shared" si="2"/>
        <v>480064010</v>
      </c>
      <c r="L51" s="176">
        <f t="shared" si="0"/>
        <v>2623300.601092896</v>
      </c>
      <c r="M51" s="183">
        <f t="shared" ref="M51:M54" si="11">IFERROR(H51/$Q$14,"-")</f>
        <v>1.3572647037009567E-2</v>
      </c>
      <c r="P51" s="49" t="s">
        <v>16</v>
      </c>
      <c r="Q51" s="208">
        <f>市区町村別_患者数!AM52</f>
        <v>38675</v>
      </c>
    </row>
    <row r="52" spans="2:17" ht="29.25" customHeight="1">
      <c r="B52" s="393"/>
      <c r="C52" s="386"/>
      <c r="D52" s="403"/>
      <c r="E52" s="80" t="s">
        <v>150</v>
      </c>
      <c r="F52" s="222" t="s">
        <v>171</v>
      </c>
      <c r="G52" s="222" t="s">
        <v>305</v>
      </c>
      <c r="H52" s="81">
        <v>154</v>
      </c>
      <c r="I52" s="82">
        <v>404361890</v>
      </c>
      <c r="J52" s="83">
        <v>103697690</v>
      </c>
      <c r="K52" s="72">
        <f t="shared" si="2"/>
        <v>508059580</v>
      </c>
      <c r="L52" s="176">
        <f t="shared" si="0"/>
        <v>3299088.1818181816</v>
      </c>
      <c r="M52" s="183">
        <f>IFERROR(H52/$Q$14,"-")</f>
        <v>1.1421790402729363E-2</v>
      </c>
      <c r="P52" s="49" t="s">
        <v>27</v>
      </c>
      <c r="Q52" s="208">
        <f>市区町村別_患者数!AM53</f>
        <v>20759</v>
      </c>
    </row>
    <row r="53" spans="2:17" ht="29.25" customHeight="1">
      <c r="B53" s="393"/>
      <c r="C53" s="386"/>
      <c r="D53" s="403"/>
      <c r="E53" s="80" t="s">
        <v>151</v>
      </c>
      <c r="F53" s="222" t="s">
        <v>290</v>
      </c>
      <c r="G53" s="222" t="s">
        <v>371</v>
      </c>
      <c r="H53" s="81">
        <v>129</v>
      </c>
      <c r="I53" s="82">
        <v>248232230</v>
      </c>
      <c r="J53" s="83">
        <v>207299380</v>
      </c>
      <c r="K53" s="72">
        <f t="shared" si="2"/>
        <v>455531610</v>
      </c>
      <c r="L53" s="176">
        <f t="shared" si="0"/>
        <v>3531252.7906976743</v>
      </c>
      <c r="M53" s="183">
        <f t="shared" si="11"/>
        <v>9.5676036490395314E-3</v>
      </c>
      <c r="P53" s="49" t="s">
        <v>28</v>
      </c>
      <c r="Q53" s="208">
        <f>市区町村別_患者数!AM54</f>
        <v>20958</v>
      </c>
    </row>
    <row r="54" spans="2:17" ht="29.25" customHeight="1" thickBot="1">
      <c r="B54" s="394"/>
      <c r="C54" s="388"/>
      <c r="D54" s="410"/>
      <c r="E54" s="84" t="s">
        <v>153</v>
      </c>
      <c r="F54" s="223" t="s">
        <v>173</v>
      </c>
      <c r="G54" s="223" t="s">
        <v>836</v>
      </c>
      <c r="H54" s="85">
        <v>96</v>
      </c>
      <c r="I54" s="86">
        <v>331237830</v>
      </c>
      <c r="J54" s="87">
        <v>32100150</v>
      </c>
      <c r="K54" s="73">
        <f t="shared" si="2"/>
        <v>363337980</v>
      </c>
      <c r="L54" s="177">
        <f t="shared" si="0"/>
        <v>3784770.625</v>
      </c>
      <c r="M54" s="184">
        <f t="shared" si="11"/>
        <v>7.1200771341689536E-3</v>
      </c>
      <c r="P54" s="49" t="s">
        <v>17</v>
      </c>
      <c r="Q54" s="208">
        <f>市区町村別_患者数!AM55</f>
        <v>18785</v>
      </c>
    </row>
    <row r="55" spans="2:17" ht="29.25" customHeight="1">
      <c r="B55" s="392">
        <v>11</v>
      </c>
      <c r="C55" s="405" t="s">
        <v>61</v>
      </c>
      <c r="D55" s="398">
        <f>Q15</f>
        <v>23211</v>
      </c>
      <c r="E55" s="88" t="s">
        <v>149</v>
      </c>
      <c r="F55" s="221" t="s">
        <v>170</v>
      </c>
      <c r="G55" s="221" t="s">
        <v>304</v>
      </c>
      <c r="H55" s="137">
        <v>372</v>
      </c>
      <c r="I55" s="138">
        <v>984400540</v>
      </c>
      <c r="J55" s="139">
        <v>153927050</v>
      </c>
      <c r="K55" s="71">
        <f t="shared" si="2"/>
        <v>1138327590</v>
      </c>
      <c r="L55" s="175">
        <f t="shared" si="0"/>
        <v>3060020.4032258065</v>
      </c>
      <c r="M55" s="182">
        <f>IFERROR(H55/$Q$15,"-")</f>
        <v>1.6026883805092412E-2</v>
      </c>
      <c r="P55" s="49" t="s">
        <v>49</v>
      </c>
      <c r="Q55" s="208">
        <f>市区町村別_患者数!AM56</f>
        <v>25056</v>
      </c>
    </row>
    <row r="56" spans="2:17" ht="29.25" customHeight="1">
      <c r="B56" s="393"/>
      <c r="C56" s="386"/>
      <c r="D56" s="403"/>
      <c r="E56" s="80" t="s">
        <v>150</v>
      </c>
      <c r="F56" s="222" t="s">
        <v>171</v>
      </c>
      <c r="G56" s="222" t="s">
        <v>463</v>
      </c>
      <c r="H56" s="81">
        <v>301</v>
      </c>
      <c r="I56" s="82">
        <v>803266380</v>
      </c>
      <c r="J56" s="83">
        <v>169501110</v>
      </c>
      <c r="K56" s="72">
        <f t="shared" si="2"/>
        <v>972767490</v>
      </c>
      <c r="L56" s="176">
        <f t="shared" si="0"/>
        <v>3231785.681063123</v>
      </c>
      <c r="M56" s="183">
        <f t="shared" ref="M56:M59" si="12">IFERROR(H56/$Q$15,"-")</f>
        <v>1.2967989315410797E-2</v>
      </c>
      <c r="P56" s="49" t="s">
        <v>5</v>
      </c>
      <c r="Q56" s="208">
        <f>市区町村別_患者数!AM57</f>
        <v>20478</v>
      </c>
    </row>
    <row r="57" spans="2:17" ht="29.25" customHeight="1">
      <c r="B57" s="393"/>
      <c r="C57" s="386"/>
      <c r="D57" s="403"/>
      <c r="E57" s="80" t="s">
        <v>152</v>
      </c>
      <c r="F57" s="222" t="s">
        <v>172</v>
      </c>
      <c r="G57" s="222" t="s">
        <v>839</v>
      </c>
      <c r="H57" s="81">
        <v>246</v>
      </c>
      <c r="I57" s="82">
        <v>553795380</v>
      </c>
      <c r="J57" s="83">
        <v>115902620</v>
      </c>
      <c r="K57" s="72">
        <f t="shared" si="2"/>
        <v>669698000</v>
      </c>
      <c r="L57" s="176">
        <f t="shared" si="0"/>
        <v>2722349.5934959347</v>
      </c>
      <c r="M57" s="183">
        <f>IFERROR(H57/$Q$15,"-")</f>
        <v>1.059842316143208E-2</v>
      </c>
      <c r="P57" s="49" t="s">
        <v>23</v>
      </c>
      <c r="Q57" s="208">
        <f>市区町村別_患者数!AM58</f>
        <v>11403</v>
      </c>
    </row>
    <row r="58" spans="2:17" ht="29.25" customHeight="1">
      <c r="B58" s="393"/>
      <c r="C58" s="386"/>
      <c r="D58" s="403"/>
      <c r="E58" s="80" t="s">
        <v>151</v>
      </c>
      <c r="F58" s="222" t="s">
        <v>290</v>
      </c>
      <c r="G58" s="222" t="s">
        <v>395</v>
      </c>
      <c r="H58" s="81">
        <v>196</v>
      </c>
      <c r="I58" s="82">
        <v>355582460</v>
      </c>
      <c r="J58" s="83">
        <v>294377300</v>
      </c>
      <c r="K58" s="72">
        <f t="shared" si="2"/>
        <v>649959760</v>
      </c>
      <c r="L58" s="176">
        <f t="shared" si="0"/>
        <v>3316121.224489796</v>
      </c>
      <c r="M58" s="183">
        <f t="shared" si="12"/>
        <v>8.4442721123605194E-3</v>
      </c>
      <c r="P58" s="49" t="s">
        <v>29</v>
      </c>
      <c r="Q58" s="208">
        <f>市区町村別_患者数!AM59</f>
        <v>19212</v>
      </c>
    </row>
    <row r="59" spans="2:17" ht="29.25" customHeight="1" thickBot="1">
      <c r="B59" s="394"/>
      <c r="C59" s="388"/>
      <c r="D59" s="410"/>
      <c r="E59" s="84" t="s">
        <v>153</v>
      </c>
      <c r="F59" s="223" t="s">
        <v>173</v>
      </c>
      <c r="G59" s="223" t="s">
        <v>840</v>
      </c>
      <c r="H59" s="85">
        <v>182</v>
      </c>
      <c r="I59" s="86">
        <v>706390530</v>
      </c>
      <c r="J59" s="87">
        <v>57454910</v>
      </c>
      <c r="K59" s="73">
        <f t="shared" si="2"/>
        <v>763845440</v>
      </c>
      <c r="L59" s="177">
        <f t="shared" si="0"/>
        <v>4196952.9670329671</v>
      </c>
      <c r="M59" s="183">
        <f t="shared" si="12"/>
        <v>7.8411098186204811E-3</v>
      </c>
      <c r="P59" s="49" t="s">
        <v>18</v>
      </c>
      <c r="Q59" s="208">
        <f>市区町村別_患者数!AM60</f>
        <v>20118</v>
      </c>
    </row>
    <row r="60" spans="2:17" ht="29.25" customHeight="1">
      <c r="B60" s="392">
        <v>12</v>
      </c>
      <c r="C60" s="405" t="s">
        <v>117</v>
      </c>
      <c r="D60" s="398">
        <f>Q16</f>
        <v>12001</v>
      </c>
      <c r="E60" s="88" t="s">
        <v>149</v>
      </c>
      <c r="F60" s="221" t="s">
        <v>170</v>
      </c>
      <c r="G60" s="221" t="s">
        <v>304</v>
      </c>
      <c r="H60" s="137">
        <v>199</v>
      </c>
      <c r="I60" s="138">
        <v>549935490</v>
      </c>
      <c r="J60" s="139">
        <v>79877810</v>
      </c>
      <c r="K60" s="71">
        <f t="shared" si="2"/>
        <v>629813300</v>
      </c>
      <c r="L60" s="175">
        <f t="shared" si="0"/>
        <v>3164890.9547738694</v>
      </c>
      <c r="M60" s="182">
        <f>IFERROR(H60/$Q$16,"-")</f>
        <v>1.6581951504041331E-2</v>
      </c>
      <c r="P60" s="49" t="s">
        <v>11</v>
      </c>
      <c r="Q60" s="208">
        <f>市区町村別_患者数!AM61</f>
        <v>12664</v>
      </c>
    </row>
    <row r="61" spans="2:17" ht="29.25" customHeight="1">
      <c r="B61" s="393"/>
      <c r="C61" s="386"/>
      <c r="D61" s="403"/>
      <c r="E61" s="80" t="s">
        <v>150</v>
      </c>
      <c r="F61" s="222" t="s">
        <v>171</v>
      </c>
      <c r="G61" s="222" t="s">
        <v>388</v>
      </c>
      <c r="H61" s="81">
        <v>145</v>
      </c>
      <c r="I61" s="82">
        <v>404201810</v>
      </c>
      <c r="J61" s="83">
        <v>85027150</v>
      </c>
      <c r="K61" s="72">
        <f t="shared" si="2"/>
        <v>489228960</v>
      </c>
      <c r="L61" s="176">
        <f t="shared" si="0"/>
        <v>3373992.8275862071</v>
      </c>
      <c r="M61" s="183">
        <f t="shared" ref="M61:M64" si="13">IFERROR(H61/$Q$16,"-")</f>
        <v>1.2082326472793933E-2</v>
      </c>
      <c r="P61" s="49" t="s">
        <v>50</v>
      </c>
      <c r="Q61" s="208">
        <f>市区町村別_患者数!AM62</f>
        <v>9154</v>
      </c>
    </row>
    <row r="62" spans="2:17" ht="29.25" customHeight="1">
      <c r="B62" s="393"/>
      <c r="C62" s="386"/>
      <c r="D62" s="403"/>
      <c r="E62" s="80" t="s">
        <v>152</v>
      </c>
      <c r="F62" s="222" t="s">
        <v>172</v>
      </c>
      <c r="G62" s="222" t="s">
        <v>845</v>
      </c>
      <c r="H62" s="81">
        <v>105</v>
      </c>
      <c r="I62" s="82">
        <v>233704010</v>
      </c>
      <c r="J62" s="83">
        <v>52478070</v>
      </c>
      <c r="K62" s="72">
        <f t="shared" si="2"/>
        <v>286182080</v>
      </c>
      <c r="L62" s="176">
        <f t="shared" si="0"/>
        <v>2725543.6190476189</v>
      </c>
      <c r="M62" s="183">
        <f t="shared" si="13"/>
        <v>8.7492708940921596E-3</v>
      </c>
      <c r="P62" s="49" t="s">
        <v>30</v>
      </c>
      <c r="Q62" s="208">
        <f>市区町村別_患者数!AM63</f>
        <v>10701</v>
      </c>
    </row>
    <row r="63" spans="2:17" ht="29.25" customHeight="1">
      <c r="B63" s="393"/>
      <c r="C63" s="386"/>
      <c r="D63" s="403"/>
      <c r="E63" s="80" t="s">
        <v>151</v>
      </c>
      <c r="F63" s="222" t="s">
        <v>290</v>
      </c>
      <c r="G63" s="222" t="s">
        <v>365</v>
      </c>
      <c r="H63" s="81">
        <v>88</v>
      </c>
      <c r="I63" s="82">
        <v>188771560</v>
      </c>
      <c r="J63" s="83">
        <v>142548390</v>
      </c>
      <c r="K63" s="72">
        <f t="shared" si="2"/>
        <v>331319950</v>
      </c>
      <c r="L63" s="176">
        <f t="shared" si="0"/>
        <v>3764999.4318181816</v>
      </c>
      <c r="M63" s="183">
        <f>IFERROR(H63/$Q$16,"-")</f>
        <v>7.3327222731439049E-3</v>
      </c>
      <c r="P63" s="49" t="s">
        <v>24</v>
      </c>
      <c r="Q63" s="208">
        <f>市区町村別_患者数!AM64</f>
        <v>76479</v>
      </c>
    </row>
    <row r="64" spans="2:17" ht="29.25" customHeight="1" thickBot="1">
      <c r="B64" s="394"/>
      <c r="C64" s="388"/>
      <c r="D64" s="410"/>
      <c r="E64" s="84" t="s">
        <v>153</v>
      </c>
      <c r="F64" s="223" t="s">
        <v>173</v>
      </c>
      <c r="G64" s="223" t="s">
        <v>344</v>
      </c>
      <c r="H64" s="85">
        <v>86</v>
      </c>
      <c r="I64" s="86">
        <v>349459300</v>
      </c>
      <c r="J64" s="87">
        <v>26968930</v>
      </c>
      <c r="K64" s="73">
        <f t="shared" si="2"/>
        <v>376428230</v>
      </c>
      <c r="L64" s="177">
        <f t="shared" si="0"/>
        <v>4377072.4418604653</v>
      </c>
      <c r="M64" s="184">
        <f t="shared" si="13"/>
        <v>7.166069494208816E-3</v>
      </c>
      <c r="P64" s="49" t="s">
        <v>51</v>
      </c>
      <c r="Q64" s="208">
        <f>市区町村別_患者数!AM65</f>
        <v>9993</v>
      </c>
    </row>
    <row r="65" spans="2:17" ht="29.25" customHeight="1">
      <c r="B65" s="392">
        <v>13</v>
      </c>
      <c r="C65" s="405" t="s">
        <v>118</v>
      </c>
      <c r="D65" s="398">
        <f>Q17</f>
        <v>20792</v>
      </c>
      <c r="E65" s="88" t="s">
        <v>149</v>
      </c>
      <c r="F65" s="221" t="s">
        <v>170</v>
      </c>
      <c r="G65" s="221" t="s">
        <v>304</v>
      </c>
      <c r="H65" s="137">
        <v>308</v>
      </c>
      <c r="I65" s="138">
        <v>734415670</v>
      </c>
      <c r="J65" s="139">
        <v>126966620</v>
      </c>
      <c r="K65" s="71">
        <f t="shared" si="2"/>
        <v>861382290</v>
      </c>
      <c r="L65" s="175">
        <f t="shared" si="0"/>
        <v>2796695.7467532465</v>
      </c>
      <c r="M65" s="182">
        <f>IFERROR(H65/$Q$17,"-")</f>
        <v>1.4813389765294343E-2</v>
      </c>
      <c r="P65" s="49" t="s">
        <v>19</v>
      </c>
      <c r="Q65" s="208">
        <f>市区町村別_患者数!AM66</f>
        <v>8783</v>
      </c>
    </row>
    <row r="66" spans="2:17" ht="29.25" customHeight="1">
      <c r="B66" s="393"/>
      <c r="C66" s="386"/>
      <c r="D66" s="403"/>
      <c r="E66" s="80" t="s">
        <v>150</v>
      </c>
      <c r="F66" s="222" t="s">
        <v>171</v>
      </c>
      <c r="G66" s="222" t="s">
        <v>376</v>
      </c>
      <c r="H66" s="81">
        <v>256</v>
      </c>
      <c r="I66" s="82">
        <v>627420100</v>
      </c>
      <c r="J66" s="83">
        <v>165321210</v>
      </c>
      <c r="K66" s="72">
        <f t="shared" si="2"/>
        <v>792741310</v>
      </c>
      <c r="L66" s="176">
        <f t="shared" si="0"/>
        <v>3096645.7421875</v>
      </c>
      <c r="M66" s="183">
        <f t="shared" ref="M66:M69" si="14">IFERROR(H66/$Q$17,"-")</f>
        <v>1.2312427856868027E-2</v>
      </c>
      <c r="P66" s="49" t="s">
        <v>20</v>
      </c>
      <c r="Q66" s="208">
        <f>市区町村別_患者数!AM67</f>
        <v>12953</v>
      </c>
    </row>
    <row r="67" spans="2:17" ht="29.25" customHeight="1">
      <c r="B67" s="393"/>
      <c r="C67" s="386"/>
      <c r="D67" s="403"/>
      <c r="E67" s="80" t="s">
        <v>152</v>
      </c>
      <c r="F67" s="222" t="s">
        <v>172</v>
      </c>
      <c r="G67" s="222" t="s">
        <v>847</v>
      </c>
      <c r="H67" s="81">
        <v>171</v>
      </c>
      <c r="I67" s="82">
        <v>396769330</v>
      </c>
      <c r="J67" s="83">
        <v>75068820</v>
      </c>
      <c r="K67" s="72">
        <f t="shared" si="2"/>
        <v>471838150</v>
      </c>
      <c r="L67" s="176">
        <f t="shared" si="0"/>
        <v>2759287.4269005847</v>
      </c>
      <c r="M67" s="183">
        <f t="shared" si="14"/>
        <v>8.2243170450173146E-3</v>
      </c>
      <c r="P67" s="49" t="s">
        <v>31</v>
      </c>
      <c r="Q67" s="208">
        <f>市区町村別_患者数!AM68</f>
        <v>9425</v>
      </c>
    </row>
    <row r="68" spans="2:17" ht="29.25" customHeight="1">
      <c r="B68" s="393"/>
      <c r="C68" s="386"/>
      <c r="D68" s="403"/>
      <c r="E68" s="80" t="s">
        <v>153</v>
      </c>
      <c r="F68" s="222" t="s">
        <v>173</v>
      </c>
      <c r="G68" s="222" t="s">
        <v>324</v>
      </c>
      <c r="H68" s="81">
        <v>170</v>
      </c>
      <c r="I68" s="82">
        <v>565767820</v>
      </c>
      <c r="J68" s="83">
        <v>51717360</v>
      </c>
      <c r="K68" s="72">
        <f t="shared" si="2"/>
        <v>617485180</v>
      </c>
      <c r="L68" s="176">
        <f t="shared" si="0"/>
        <v>3632265.7647058824</v>
      </c>
      <c r="M68" s="183">
        <f>IFERROR(H68/$Q$17,"-")</f>
        <v>8.176221623701423E-3</v>
      </c>
      <c r="P68" s="49" t="s">
        <v>52</v>
      </c>
      <c r="Q68" s="208">
        <f>市区町村別_患者数!AM69</f>
        <v>9877</v>
      </c>
    </row>
    <row r="69" spans="2:17" ht="29.25" customHeight="1" thickBot="1">
      <c r="B69" s="394"/>
      <c r="C69" s="388"/>
      <c r="D69" s="410"/>
      <c r="E69" s="84" t="s">
        <v>151</v>
      </c>
      <c r="F69" s="223" t="s">
        <v>290</v>
      </c>
      <c r="G69" s="223" t="s">
        <v>803</v>
      </c>
      <c r="H69" s="85">
        <v>155</v>
      </c>
      <c r="I69" s="86">
        <v>311554280</v>
      </c>
      <c r="J69" s="87">
        <v>234605440</v>
      </c>
      <c r="K69" s="73">
        <f t="shared" si="2"/>
        <v>546159720</v>
      </c>
      <c r="L69" s="177">
        <f t="shared" ref="L69:L132" si="15">IFERROR(K69/H69,"-")</f>
        <v>3523611.0967741935</v>
      </c>
      <c r="M69" s="183">
        <f t="shared" si="14"/>
        <v>7.4547903039630624E-3</v>
      </c>
      <c r="P69" s="49" t="s">
        <v>12</v>
      </c>
      <c r="Q69" s="208">
        <f>市区町村別_患者数!AM70</f>
        <v>4881</v>
      </c>
    </row>
    <row r="70" spans="2:17" ht="29.25" customHeight="1">
      <c r="B70" s="392">
        <v>14</v>
      </c>
      <c r="C70" s="405" t="s">
        <v>119</v>
      </c>
      <c r="D70" s="398">
        <f>Q18</f>
        <v>15727</v>
      </c>
      <c r="E70" s="88" t="s">
        <v>149</v>
      </c>
      <c r="F70" s="221" t="s">
        <v>170</v>
      </c>
      <c r="G70" s="221" t="s">
        <v>304</v>
      </c>
      <c r="H70" s="137">
        <v>249</v>
      </c>
      <c r="I70" s="138">
        <v>637615290</v>
      </c>
      <c r="J70" s="139">
        <v>94084370</v>
      </c>
      <c r="K70" s="71">
        <f t="shared" ref="K70:K133" si="16">SUM(I70:J70)</f>
        <v>731699660</v>
      </c>
      <c r="L70" s="175">
        <f t="shared" si="15"/>
        <v>2938552.8514056224</v>
      </c>
      <c r="M70" s="182">
        <f>IFERROR(H70/$Q$18,"-")</f>
        <v>1.5832644496725376E-2</v>
      </c>
      <c r="P70" s="49" t="s">
        <v>6</v>
      </c>
      <c r="Q70" s="208">
        <f>市区町村別_患者数!AM71</f>
        <v>5005</v>
      </c>
    </row>
    <row r="71" spans="2:17" ht="29.25" customHeight="1">
      <c r="B71" s="393"/>
      <c r="C71" s="386"/>
      <c r="D71" s="403"/>
      <c r="E71" s="80" t="s">
        <v>150</v>
      </c>
      <c r="F71" s="222" t="s">
        <v>171</v>
      </c>
      <c r="G71" s="222" t="s">
        <v>368</v>
      </c>
      <c r="H71" s="81">
        <v>234</v>
      </c>
      <c r="I71" s="82">
        <v>599381090</v>
      </c>
      <c r="J71" s="83">
        <v>149499450</v>
      </c>
      <c r="K71" s="72">
        <f t="shared" si="16"/>
        <v>748880540</v>
      </c>
      <c r="L71" s="176">
        <f t="shared" si="15"/>
        <v>3200344.188034188</v>
      </c>
      <c r="M71" s="183">
        <f>IFERROR(H71/$Q$18,"-")</f>
        <v>1.4878870731862403E-2</v>
      </c>
      <c r="P71" s="49" t="s">
        <v>7</v>
      </c>
      <c r="Q71" s="208">
        <f>市区町村別_患者数!AM72</f>
        <v>2177</v>
      </c>
    </row>
    <row r="72" spans="2:17" ht="29.25" customHeight="1">
      <c r="B72" s="393"/>
      <c r="C72" s="386"/>
      <c r="D72" s="403"/>
      <c r="E72" s="80" t="s">
        <v>151</v>
      </c>
      <c r="F72" s="222" t="s">
        <v>290</v>
      </c>
      <c r="G72" s="222" t="s">
        <v>851</v>
      </c>
      <c r="H72" s="81">
        <v>126</v>
      </c>
      <c r="I72" s="82">
        <v>260801530</v>
      </c>
      <c r="J72" s="83">
        <v>218860710</v>
      </c>
      <c r="K72" s="72">
        <f t="shared" si="16"/>
        <v>479662240</v>
      </c>
      <c r="L72" s="176">
        <f t="shared" si="15"/>
        <v>3806843.1746031744</v>
      </c>
      <c r="M72" s="183">
        <f t="shared" ref="M72:M74" si="17">IFERROR(H72/$Q$18,"-")</f>
        <v>8.0116996248489857E-3</v>
      </c>
      <c r="P72" s="49" t="s">
        <v>53</v>
      </c>
      <c r="Q72" s="208">
        <f>市区町村別_患者数!AM73</f>
        <v>2923</v>
      </c>
    </row>
    <row r="73" spans="2:17" ht="29.25" customHeight="1">
      <c r="B73" s="393"/>
      <c r="C73" s="386"/>
      <c r="D73" s="403"/>
      <c r="E73" s="80" t="s">
        <v>152</v>
      </c>
      <c r="F73" s="222" t="s">
        <v>172</v>
      </c>
      <c r="G73" s="222" t="s">
        <v>852</v>
      </c>
      <c r="H73" s="81">
        <v>125</v>
      </c>
      <c r="I73" s="82">
        <v>326347350</v>
      </c>
      <c r="J73" s="83">
        <v>52178240</v>
      </c>
      <c r="K73" s="72">
        <f t="shared" si="16"/>
        <v>378525590</v>
      </c>
      <c r="L73" s="176">
        <f t="shared" si="15"/>
        <v>3028204.72</v>
      </c>
      <c r="M73" s="183">
        <f t="shared" si="17"/>
        <v>7.9481147071914539E-3</v>
      </c>
      <c r="P73" s="49" t="s">
        <v>54</v>
      </c>
      <c r="Q73" s="208">
        <f>市区町村別_患者数!AM74</f>
        <v>6841</v>
      </c>
    </row>
    <row r="74" spans="2:17" ht="29.25" customHeight="1" thickBot="1">
      <c r="B74" s="394"/>
      <c r="C74" s="388"/>
      <c r="D74" s="410"/>
      <c r="E74" s="84" t="s">
        <v>153</v>
      </c>
      <c r="F74" s="223" t="s">
        <v>173</v>
      </c>
      <c r="G74" s="223" t="s">
        <v>337</v>
      </c>
      <c r="H74" s="85">
        <v>118</v>
      </c>
      <c r="I74" s="86">
        <v>393528080</v>
      </c>
      <c r="J74" s="87">
        <v>34896770</v>
      </c>
      <c r="K74" s="73">
        <f t="shared" si="16"/>
        <v>428424850</v>
      </c>
      <c r="L74" s="177">
        <f t="shared" si="15"/>
        <v>3630719.0677966103</v>
      </c>
      <c r="M74" s="184">
        <f t="shared" si="17"/>
        <v>7.5030202835887324E-3</v>
      </c>
      <c r="P74" s="49" t="s">
        <v>55</v>
      </c>
      <c r="Q74" s="208">
        <f>市区町村別_患者数!AM75</f>
        <v>1191</v>
      </c>
    </row>
    <row r="75" spans="2:17" ht="29.25" customHeight="1">
      <c r="B75" s="392">
        <v>15</v>
      </c>
      <c r="C75" s="405" t="s">
        <v>120</v>
      </c>
      <c r="D75" s="398">
        <f>Q19</f>
        <v>25355</v>
      </c>
      <c r="E75" s="88" t="s">
        <v>149</v>
      </c>
      <c r="F75" s="221" t="s">
        <v>170</v>
      </c>
      <c r="G75" s="221" t="s">
        <v>304</v>
      </c>
      <c r="H75" s="137">
        <v>440</v>
      </c>
      <c r="I75" s="138">
        <v>1218941150</v>
      </c>
      <c r="J75" s="139">
        <v>188361110</v>
      </c>
      <c r="K75" s="71">
        <f t="shared" si="16"/>
        <v>1407302260</v>
      </c>
      <c r="L75" s="175">
        <f t="shared" si="15"/>
        <v>3198414.2272727271</v>
      </c>
      <c r="M75" s="182">
        <f>IFERROR(H75/$Q$19,"-")</f>
        <v>1.735357917570499E-2</v>
      </c>
      <c r="P75" s="49" t="s">
        <v>56</v>
      </c>
      <c r="Q75" s="208">
        <f>市区町村別_患者数!AM76</f>
        <v>3573</v>
      </c>
    </row>
    <row r="76" spans="2:17" ht="29.25" customHeight="1">
      <c r="B76" s="393"/>
      <c r="C76" s="386"/>
      <c r="D76" s="403"/>
      <c r="E76" s="80" t="s">
        <v>150</v>
      </c>
      <c r="F76" s="222" t="s">
        <v>171</v>
      </c>
      <c r="G76" s="222" t="s">
        <v>407</v>
      </c>
      <c r="H76" s="81">
        <v>284</v>
      </c>
      <c r="I76" s="82">
        <v>725460480</v>
      </c>
      <c r="J76" s="83">
        <v>185323370</v>
      </c>
      <c r="K76" s="72">
        <f t="shared" si="16"/>
        <v>910783850</v>
      </c>
      <c r="L76" s="176">
        <f t="shared" si="15"/>
        <v>3206985.3873239434</v>
      </c>
      <c r="M76" s="183">
        <f t="shared" ref="M76:M79" si="18">IFERROR(H76/$Q$19,"-")</f>
        <v>1.120094655886413E-2</v>
      </c>
      <c r="P76" s="49" t="s">
        <v>32</v>
      </c>
      <c r="Q76" s="208">
        <f>市区町村別_患者数!AM77</f>
        <v>2211</v>
      </c>
    </row>
    <row r="77" spans="2:17" ht="29.25" customHeight="1">
      <c r="B77" s="393"/>
      <c r="C77" s="386"/>
      <c r="D77" s="403"/>
      <c r="E77" s="80" t="s">
        <v>152</v>
      </c>
      <c r="F77" s="222" t="s">
        <v>172</v>
      </c>
      <c r="G77" s="222" t="s">
        <v>406</v>
      </c>
      <c r="H77" s="81">
        <v>235</v>
      </c>
      <c r="I77" s="82">
        <v>561766780</v>
      </c>
      <c r="J77" s="83">
        <v>105245100</v>
      </c>
      <c r="K77" s="72">
        <f t="shared" si="16"/>
        <v>667011880</v>
      </c>
      <c r="L77" s="176">
        <f t="shared" si="15"/>
        <v>2838348.4255319149</v>
      </c>
      <c r="M77" s="183">
        <f>IFERROR(H77/$Q$19,"-")</f>
        <v>9.2683888779333465E-3</v>
      </c>
      <c r="P77" s="49" t="s">
        <v>33</v>
      </c>
      <c r="Q77" s="208">
        <f>市区町村別_患者数!AM78</f>
        <v>3021</v>
      </c>
    </row>
    <row r="78" spans="2:17" ht="29.25" customHeight="1">
      <c r="B78" s="393"/>
      <c r="C78" s="386"/>
      <c r="D78" s="403"/>
      <c r="E78" s="80" t="s">
        <v>151</v>
      </c>
      <c r="F78" s="222" t="s">
        <v>290</v>
      </c>
      <c r="G78" s="222" t="s">
        <v>395</v>
      </c>
      <c r="H78" s="81">
        <v>219</v>
      </c>
      <c r="I78" s="82">
        <v>471366450</v>
      </c>
      <c r="J78" s="83">
        <v>360129700</v>
      </c>
      <c r="K78" s="72">
        <f t="shared" si="16"/>
        <v>831496150</v>
      </c>
      <c r="L78" s="176">
        <f t="shared" si="15"/>
        <v>3796786.073059361</v>
      </c>
      <c r="M78" s="183">
        <f t="shared" si="18"/>
        <v>8.6373496351804385E-3</v>
      </c>
      <c r="P78" s="49" t="s">
        <v>34</v>
      </c>
      <c r="Q78" s="208">
        <f>市区町村別_患者数!AM79</f>
        <v>1391</v>
      </c>
    </row>
    <row r="79" spans="2:17" ht="29.25" customHeight="1" thickBot="1">
      <c r="B79" s="394"/>
      <c r="C79" s="388"/>
      <c r="D79" s="410"/>
      <c r="E79" s="84" t="s">
        <v>153</v>
      </c>
      <c r="F79" s="223" t="s">
        <v>173</v>
      </c>
      <c r="G79" s="223" t="s">
        <v>337</v>
      </c>
      <c r="H79" s="85">
        <v>208</v>
      </c>
      <c r="I79" s="86">
        <v>773285600</v>
      </c>
      <c r="J79" s="87">
        <v>72202300</v>
      </c>
      <c r="K79" s="73">
        <f t="shared" si="16"/>
        <v>845487900</v>
      </c>
      <c r="L79" s="177">
        <f t="shared" si="15"/>
        <v>4064845.673076923</v>
      </c>
      <c r="M79" s="183">
        <f t="shared" si="18"/>
        <v>8.2035101557878139E-3</v>
      </c>
      <c r="P79" s="49" t="s">
        <v>257</v>
      </c>
      <c r="Q79" s="208">
        <f>市区町村別_患者数!AM80</f>
        <v>1303145</v>
      </c>
    </row>
    <row r="80" spans="2:17" ht="29.25" customHeight="1">
      <c r="B80" s="392">
        <v>16</v>
      </c>
      <c r="C80" s="405" t="s">
        <v>62</v>
      </c>
      <c r="D80" s="398">
        <f>Q20</f>
        <v>16971</v>
      </c>
      <c r="E80" s="88" t="s">
        <v>149</v>
      </c>
      <c r="F80" s="221" t="s">
        <v>170</v>
      </c>
      <c r="G80" s="221" t="s">
        <v>304</v>
      </c>
      <c r="H80" s="137">
        <v>250</v>
      </c>
      <c r="I80" s="138">
        <v>641374470</v>
      </c>
      <c r="J80" s="139">
        <v>118996700</v>
      </c>
      <c r="K80" s="71">
        <f t="shared" si="16"/>
        <v>760371170</v>
      </c>
      <c r="L80" s="175">
        <f t="shared" si="15"/>
        <v>3041484.68</v>
      </c>
      <c r="M80" s="182">
        <f>IFERROR(H80/$Q$20,"-")</f>
        <v>1.4731011725885333E-2</v>
      </c>
    </row>
    <row r="81" spans="2:13" ht="29.25" customHeight="1">
      <c r="B81" s="393"/>
      <c r="C81" s="386"/>
      <c r="D81" s="403"/>
      <c r="E81" s="80" t="s">
        <v>150</v>
      </c>
      <c r="F81" s="222" t="s">
        <v>171</v>
      </c>
      <c r="G81" s="222" t="s">
        <v>859</v>
      </c>
      <c r="H81" s="81">
        <v>196</v>
      </c>
      <c r="I81" s="82">
        <v>563633700</v>
      </c>
      <c r="J81" s="83">
        <v>138906940</v>
      </c>
      <c r="K81" s="72">
        <f t="shared" si="16"/>
        <v>702540640</v>
      </c>
      <c r="L81" s="176">
        <f t="shared" si="15"/>
        <v>3584391.0204081633</v>
      </c>
      <c r="M81" s="183">
        <f t="shared" ref="M81:M84" si="19">IFERROR(H81/$Q$20,"-")</f>
        <v>1.1549113193094101E-2</v>
      </c>
    </row>
    <row r="82" spans="2:13" ht="29.25" customHeight="1">
      <c r="B82" s="393"/>
      <c r="C82" s="386"/>
      <c r="D82" s="403"/>
      <c r="E82" s="80" t="s">
        <v>152</v>
      </c>
      <c r="F82" s="222" t="s">
        <v>172</v>
      </c>
      <c r="G82" s="222" t="s">
        <v>860</v>
      </c>
      <c r="H82" s="81">
        <v>143</v>
      </c>
      <c r="I82" s="82">
        <v>329232300</v>
      </c>
      <c r="J82" s="83">
        <v>77254360</v>
      </c>
      <c r="K82" s="72">
        <f t="shared" si="16"/>
        <v>406486660</v>
      </c>
      <c r="L82" s="176">
        <f t="shared" si="15"/>
        <v>2842564.0559440558</v>
      </c>
      <c r="M82" s="183">
        <f>IFERROR(H82/$Q$20,"-")</f>
        <v>8.4261387072064112E-3</v>
      </c>
    </row>
    <row r="83" spans="2:13" ht="29.25" customHeight="1">
      <c r="B83" s="393"/>
      <c r="C83" s="386"/>
      <c r="D83" s="403"/>
      <c r="E83" s="80" t="s">
        <v>151</v>
      </c>
      <c r="F83" s="222" t="s">
        <v>290</v>
      </c>
      <c r="G83" s="222" t="s">
        <v>306</v>
      </c>
      <c r="H83" s="81">
        <v>140</v>
      </c>
      <c r="I83" s="82">
        <v>285840320</v>
      </c>
      <c r="J83" s="83">
        <v>249258580</v>
      </c>
      <c r="K83" s="72">
        <f t="shared" si="16"/>
        <v>535098900</v>
      </c>
      <c r="L83" s="176">
        <f t="shared" si="15"/>
        <v>3822135</v>
      </c>
      <c r="M83" s="183">
        <f t="shared" si="19"/>
        <v>8.2493665664957871E-3</v>
      </c>
    </row>
    <row r="84" spans="2:13" ht="29.25" customHeight="1" thickBot="1">
      <c r="B84" s="394"/>
      <c r="C84" s="388"/>
      <c r="D84" s="410"/>
      <c r="E84" s="84" t="s">
        <v>174</v>
      </c>
      <c r="F84" s="223" t="s">
        <v>175</v>
      </c>
      <c r="G84" s="223" t="s">
        <v>399</v>
      </c>
      <c r="H84" s="85">
        <v>122</v>
      </c>
      <c r="I84" s="86">
        <v>460200670</v>
      </c>
      <c r="J84" s="87">
        <v>34460830</v>
      </c>
      <c r="K84" s="73">
        <f t="shared" si="16"/>
        <v>494661500</v>
      </c>
      <c r="L84" s="177">
        <f t="shared" si="15"/>
        <v>4054602.4590163934</v>
      </c>
      <c r="M84" s="184">
        <f t="shared" si="19"/>
        <v>7.1887337222320425E-3</v>
      </c>
    </row>
    <row r="85" spans="2:13" ht="29.25" customHeight="1">
      <c r="B85" s="392">
        <v>17</v>
      </c>
      <c r="C85" s="405" t="s">
        <v>121</v>
      </c>
      <c r="D85" s="398">
        <f>Q21</f>
        <v>23970</v>
      </c>
      <c r="E85" s="88" t="s">
        <v>149</v>
      </c>
      <c r="F85" s="221" t="s">
        <v>170</v>
      </c>
      <c r="G85" s="221" t="s">
        <v>304</v>
      </c>
      <c r="H85" s="137">
        <v>436</v>
      </c>
      <c r="I85" s="138">
        <v>1095515420</v>
      </c>
      <c r="J85" s="139">
        <v>193411590</v>
      </c>
      <c r="K85" s="71">
        <f t="shared" si="16"/>
        <v>1288927010</v>
      </c>
      <c r="L85" s="175">
        <f t="shared" si="15"/>
        <v>2956254.6100917431</v>
      </c>
      <c r="M85" s="182">
        <f>IFERROR(H85/$Q$21,"-")</f>
        <v>1.8189403420942846E-2</v>
      </c>
    </row>
    <row r="86" spans="2:13" ht="29.25" customHeight="1">
      <c r="B86" s="393"/>
      <c r="C86" s="386"/>
      <c r="D86" s="403"/>
      <c r="E86" s="80" t="s">
        <v>150</v>
      </c>
      <c r="F86" s="222" t="s">
        <v>171</v>
      </c>
      <c r="G86" s="222" t="s">
        <v>321</v>
      </c>
      <c r="H86" s="81">
        <v>287</v>
      </c>
      <c r="I86" s="82">
        <v>804381600</v>
      </c>
      <c r="J86" s="83">
        <v>200988250</v>
      </c>
      <c r="K86" s="72">
        <f t="shared" si="16"/>
        <v>1005369850</v>
      </c>
      <c r="L86" s="176">
        <f t="shared" si="15"/>
        <v>3503030.8362369337</v>
      </c>
      <c r="M86" s="183">
        <f t="shared" ref="M86:M89" si="20">IFERROR(H86/$Q$21,"-")</f>
        <v>1.1973299958281185E-2</v>
      </c>
    </row>
    <row r="87" spans="2:13" ht="29.25" customHeight="1">
      <c r="B87" s="393"/>
      <c r="C87" s="386"/>
      <c r="D87" s="403"/>
      <c r="E87" s="80" t="s">
        <v>174</v>
      </c>
      <c r="F87" s="222" t="s">
        <v>175</v>
      </c>
      <c r="G87" s="222" t="s">
        <v>865</v>
      </c>
      <c r="H87" s="81">
        <v>265</v>
      </c>
      <c r="I87" s="82">
        <v>948758440</v>
      </c>
      <c r="J87" s="83">
        <v>66613610</v>
      </c>
      <c r="K87" s="72">
        <f t="shared" si="16"/>
        <v>1015372050</v>
      </c>
      <c r="L87" s="176">
        <f t="shared" si="15"/>
        <v>3831592.6415094337</v>
      </c>
      <c r="M87" s="183">
        <f>IFERROR(H87/$Q$21,"-")</f>
        <v>1.1055486024196913E-2</v>
      </c>
    </row>
    <row r="88" spans="2:13" ht="29.25" customHeight="1">
      <c r="B88" s="393"/>
      <c r="C88" s="386"/>
      <c r="D88" s="403"/>
      <c r="E88" s="80" t="s">
        <v>151</v>
      </c>
      <c r="F88" s="222" t="s">
        <v>290</v>
      </c>
      <c r="G88" s="222" t="s">
        <v>306</v>
      </c>
      <c r="H88" s="81">
        <v>197</v>
      </c>
      <c r="I88" s="82">
        <v>438567430</v>
      </c>
      <c r="J88" s="83">
        <v>340990690</v>
      </c>
      <c r="K88" s="72">
        <f t="shared" si="16"/>
        <v>779558120</v>
      </c>
      <c r="L88" s="176">
        <f t="shared" si="15"/>
        <v>3957147.8172588833</v>
      </c>
      <c r="M88" s="183">
        <f t="shared" si="20"/>
        <v>8.2186065915727993E-3</v>
      </c>
    </row>
    <row r="89" spans="2:13" ht="29.25" customHeight="1" thickBot="1">
      <c r="B89" s="394"/>
      <c r="C89" s="388"/>
      <c r="D89" s="410"/>
      <c r="E89" s="84" t="s">
        <v>153</v>
      </c>
      <c r="F89" s="223" t="s">
        <v>173</v>
      </c>
      <c r="G89" s="223" t="s">
        <v>303</v>
      </c>
      <c r="H89" s="85">
        <v>189</v>
      </c>
      <c r="I89" s="86">
        <v>679525860</v>
      </c>
      <c r="J89" s="87">
        <v>54251870</v>
      </c>
      <c r="K89" s="73">
        <f t="shared" si="16"/>
        <v>733777730</v>
      </c>
      <c r="L89" s="177">
        <f t="shared" si="15"/>
        <v>3882421.8518518517</v>
      </c>
      <c r="M89" s="183">
        <f t="shared" si="20"/>
        <v>7.8848560700876102E-3</v>
      </c>
    </row>
    <row r="90" spans="2:13" ht="29.25" customHeight="1">
      <c r="B90" s="392">
        <v>18</v>
      </c>
      <c r="C90" s="405" t="s">
        <v>63</v>
      </c>
      <c r="D90" s="398">
        <f>Q22</f>
        <v>21661</v>
      </c>
      <c r="E90" s="88" t="s">
        <v>149</v>
      </c>
      <c r="F90" s="221" t="s">
        <v>170</v>
      </c>
      <c r="G90" s="221" t="s">
        <v>304</v>
      </c>
      <c r="H90" s="137">
        <v>314</v>
      </c>
      <c r="I90" s="138">
        <v>843205240</v>
      </c>
      <c r="J90" s="139">
        <v>136679100</v>
      </c>
      <c r="K90" s="71">
        <f t="shared" si="16"/>
        <v>979884340</v>
      </c>
      <c r="L90" s="175">
        <f t="shared" si="15"/>
        <v>3120650.7643312104</v>
      </c>
      <c r="M90" s="182">
        <f>IFERROR(H90/$Q$22,"-")</f>
        <v>1.4496098979733162E-2</v>
      </c>
    </row>
    <row r="91" spans="2:13" ht="29.25" customHeight="1">
      <c r="B91" s="393"/>
      <c r="C91" s="386"/>
      <c r="D91" s="403"/>
      <c r="E91" s="80" t="s">
        <v>150</v>
      </c>
      <c r="F91" s="222" t="s">
        <v>171</v>
      </c>
      <c r="G91" s="222" t="s">
        <v>343</v>
      </c>
      <c r="H91" s="81">
        <v>270</v>
      </c>
      <c r="I91" s="82">
        <v>747477900</v>
      </c>
      <c r="J91" s="83">
        <v>197350750</v>
      </c>
      <c r="K91" s="72">
        <f t="shared" si="16"/>
        <v>944828650</v>
      </c>
      <c r="L91" s="176">
        <f t="shared" si="15"/>
        <v>3499365.3703703703</v>
      </c>
      <c r="M91" s="183">
        <f t="shared" ref="M91:M94" si="21">IFERROR(H91/$Q$22,"-")</f>
        <v>1.2464798485757813E-2</v>
      </c>
    </row>
    <row r="92" spans="2:13" ht="29.25" customHeight="1">
      <c r="B92" s="393"/>
      <c r="C92" s="386"/>
      <c r="D92" s="403"/>
      <c r="E92" s="80" t="s">
        <v>153</v>
      </c>
      <c r="F92" s="222" t="s">
        <v>173</v>
      </c>
      <c r="G92" s="222" t="s">
        <v>303</v>
      </c>
      <c r="H92" s="81">
        <v>197</v>
      </c>
      <c r="I92" s="82">
        <v>667825610</v>
      </c>
      <c r="J92" s="83">
        <v>72221460</v>
      </c>
      <c r="K92" s="72">
        <f t="shared" si="16"/>
        <v>740047070</v>
      </c>
      <c r="L92" s="176">
        <f t="shared" si="15"/>
        <v>3756584.1116751269</v>
      </c>
      <c r="M92" s="183">
        <f>IFERROR(H92/$Q$22,"-")</f>
        <v>9.0946863025714413E-3</v>
      </c>
    </row>
    <row r="93" spans="2:13" ht="29.25" customHeight="1">
      <c r="B93" s="393"/>
      <c r="C93" s="386"/>
      <c r="D93" s="403"/>
      <c r="E93" s="80" t="s">
        <v>151</v>
      </c>
      <c r="F93" s="222" t="s">
        <v>290</v>
      </c>
      <c r="G93" s="222" t="s">
        <v>380</v>
      </c>
      <c r="H93" s="81">
        <v>167</v>
      </c>
      <c r="I93" s="82">
        <v>330590600</v>
      </c>
      <c r="J93" s="83">
        <v>280728740</v>
      </c>
      <c r="K93" s="72">
        <f t="shared" si="16"/>
        <v>611319340</v>
      </c>
      <c r="L93" s="176">
        <f t="shared" si="15"/>
        <v>3660594.8502994012</v>
      </c>
      <c r="M93" s="183">
        <f t="shared" si="21"/>
        <v>7.7097086930427959E-3</v>
      </c>
    </row>
    <row r="94" spans="2:13" ht="29.25" customHeight="1" thickBot="1">
      <c r="B94" s="394"/>
      <c r="C94" s="388"/>
      <c r="D94" s="410"/>
      <c r="E94" s="84" t="s">
        <v>152</v>
      </c>
      <c r="F94" s="223" t="s">
        <v>172</v>
      </c>
      <c r="G94" s="223" t="s">
        <v>869</v>
      </c>
      <c r="H94" s="85">
        <v>164</v>
      </c>
      <c r="I94" s="86">
        <v>422000240</v>
      </c>
      <c r="J94" s="87">
        <v>79891600</v>
      </c>
      <c r="K94" s="73">
        <f t="shared" si="16"/>
        <v>501891840</v>
      </c>
      <c r="L94" s="177">
        <f t="shared" si="15"/>
        <v>3060316.0975609757</v>
      </c>
      <c r="M94" s="184">
        <f t="shared" si="21"/>
        <v>7.5712109320899314E-3</v>
      </c>
    </row>
    <row r="95" spans="2:13" ht="29.25" customHeight="1">
      <c r="B95" s="392">
        <v>19</v>
      </c>
      <c r="C95" s="405" t="s">
        <v>122</v>
      </c>
      <c r="D95" s="398">
        <f>Q23</f>
        <v>15098</v>
      </c>
      <c r="E95" s="88" t="s">
        <v>149</v>
      </c>
      <c r="F95" s="221" t="s">
        <v>170</v>
      </c>
      <c r="G95" s="221" t="s">
        <v>304</v>
      </c>
      <c r="H95" s="137">
        <v>286</v>
      </c>
      <c r="I95" s="138">
        <v>699831280</v>
      </c>
      <c r="J95" s="139">
        <v>126612230</v>
      </c>
      <c r="K95" s="71">
        <f t="shared" si="16"/>
        <v>826443510</v>
      </c>
      <c r="L95" s="175">
        <f t="shared" si="15"/>
        <v>2889662.6223776224</v>
      </c>
      <c r="M95" s="182">
        <f>IFERROR(H95/$Q$23,"-")</f>
        <v>1.8942906345211286E-2</v>
      </c>
    </row>
    <row r="96" spans="2:13" ht="29.25" customHeight="1">
      <c r="B96" s="393"/>
      <c r="C96" s="386"/>
      <c r="D96" s="403"/>
      <c r="E96" s="80" t="s">
        <v>150</v>
      </c>
      <c r="F96" s="222" t="s">
        <v>171</v>
      </c>
      <c r="G96" s="222" t="s">
        <v>305</v>
      </c>
      <c r="H96" s="81">
        <v>207</v>
      </c>
      <c r="I96" s="82">
        <v>569294220</v>
      </c>
      <c r="J96" s="83">
        <v>123345150</v>
      </c>
      <c r="K96" s="72">
        <f t="shared" si="16"/>
        <v>692639370</v>
      </c>
      <c r="L96" s="176">
        <f t="shared" si="15"/>
        <v>3346083.913043478</v>
      </c>
      <c r="M96" s="183">
        <f>IFERROR(H96/$Q$23,"-")</f>
        <v>1.3710425221883694E-2</v>
      </c>
    </row>
    <row r="97" spans="2:13" ht="29.25" customHeight="1">
      <c r="B97" s="393"/>
      <c r="C97" s="386"/>
      <c r="D97" s="403"/>
      <c r="E97" s="80" t="s">
        <v>152</v>
      </c>
      <c r="F97" s="222" t="s">
        <v>172</v>
      </c>
      <c r="G97" s="222" t="s">
        <v>875</v>
      </c>
      <c r="H97" s="81">
        <v>143</v>
      </c>
      <c r="I97" s="82">
        <v>362854030</v>
      </c>
      <c r="J97" s="83">
        <v>51652230</v>
      </c>
      <c r="K97" s="72">
        <f t="shared" si="16"/>
        <v>414506260</v>
      </c>
      <c r="L97" s="176">
        <f t="shared" si="15"/>
        <v>2898645.1748251747</v>
      </c>
      <c r="M97" s="183">
        <f t="shared" ref="M97:M99" si="22">IFERROR(H97/$Q$23,"-")</f>
        <v>9.4714531726056428E-3</v>
      </c>
    </row>
    <row r="98" spans="2:13" ht="29.25" customHeight="1">
      <c r="B98" s="393"/>
      <c r="C98" s="386"/>
      <c r="D98" s="403"/>
      <c r="E98" s="80" t="s">
        <v>151</v>
      </c>
      <c r="F98" s="222" t="s">
        <v>290</v>
      </c>
      <c r="G98" s="222" t="s">
        <v>380</v>
      </c>
      <c r="H98" s="81">
        <v>112</v>
      </c>
      <c r="I98" s="82">
        <v>227464740</v>
      </c>
      <c r="J98" s="83">
        <v>180549760</v>
      </c>
      <c r="K98" s="72">
        <f t="shared" si="16"/>
        <v>408014500</v>
      </c>
      <c r="L98" s="176">
        <f t="shared" si="15"/>
        <v>3642986.6071428573</v>
      </c>
      <c r="M98" s="183">
        <f t="shared" si="22"/>
        <v>7.4182010862365875E-3</v>
      </c>
    </row>
    <row r="99" spans="2:13" ht="29.25" customHeight="1" thickBot="1">
      <c r="B99" s="394"/>
      <c r="C99" s="388"/>
      <c r="D99" s="410"/>
      <c r="E99" s="84" t="s">
        <v>153</v>
      </c>
      <c r="F99" s="223" t="s">
        <v>173</v>
      </c>
      <c r="G99" s="223" t="s">
        <v>383</v>
      </c>
      <c r="H99" s="85">
        <v>110</v>
      </c>
      <c r="I99" s="86">
        <v>317466530</v>
      </c>
      <c r="J99" s="87">
        <v>30341470</v>
      </c>
      <c r="K99" s="73">
        <f t="shared" si="16"/>
        <v>347808000</v>
      </c>
      <c r="L99" s="177">
        <f t="shared" si="15"/>
        <v>3161890.9090909092</v>
      </c>
      <c r="M99" s="183">
        <f t="shared" si="22"/>
        <v>7.2857332096966489E-3</v>
      </c>
    </row>
    <row r="100" spans="2:13" ht="29.25" customHeight="1">
      <c r="B100" s="392">
        <v>20</v>
      </c>
      <c r="C100" s="405" t="s">
        <v>123</v>
      </c>
      <c r="D100" s="398">
        <f>Q24</f>
        <v>22649</v>
      </c>
      <c r="E100" s="88" t="s">
        <v>149</v>
      </c>
      <c r="F100" s="221" t="s">
        <v>170</v>
      </c>
      <c r="G100" s="221" t="s">
        <v>304</v>
      </c>
      <c r="H100" s="137">
        <v>376</v>
      </c>
      <c r="I100" s="138">
        <v>1021855310</v>
      </c>
      <c r="J100" s="139">
        <v>145534570</v>
      </c>
      <c r="K100" s="71">
        <f t="shared" si="16"/>
        <v>1167389880</v>
      </c>
      <c r="L100" s="175">
        <f t="shared" si="15"/>
        <v>3104760.3191489363</v>
      </c>
      <c r="M100" s="182">
        <f>IFERROR(H100/$Q$24,"-")</f>
        <v>1.6601174444787849E-2</v>
      </c>
    </row>
    <row r="101" spans="2:13" ht="29.25" customHeight="1">
      <c r="B101" s="393"/>
      <c r="C101" s="386"/>
      <c r="D101" s="403"/>
      <c r="E101" s="80" t="s">
        <v>150</v>
      </c>
      <c r="F101" s="222" t="s">
        <v>171</v>
      </c>
      <c r="G101" s="222" t="s">
        <v>376</v>
      </c>
      <c r="H101" s="81">
        <v>272</v>
      </c>
      <c r="I101" s="82">
        <v>823248640</v>
      </c>
      <c r="J101" s="83">
        <v>179714910</v>
      </c>
      <c r="K101" s="72">
        <f t="shared" si="16"/>
        <v>1002963550</v>
      </c>
      <c r="L101" s="176">
        <f t="shared" si="15"/>
        <v>3687365.9926470588</v>
      </c>
      <c r="M101" s="183">
        <f>IFERROR(H101/$Q$24,"-")</f>
        <v>1.2009360236655039E-2</v>
      </c>
    </row>
    <row r="102" spans="2:13" ht="29.25" customHeight="1">
      <c r="B102" s="393"/>
      <c r="C102" s="386"/>
      <c r="D102" s="403"/>
      <c r="E102" s="80" t="s">
        <v>174</v>
      </c>
      <c r="F102" s="222" t="s">
        <v>175</v>
      </c>
      <c r="G102" s="222" t="s">
        <v>879</v>
      </c>
      <c r="H102" s="81">
        <v>238</v>
      </c>
      <c r="I102" s="82">
        <v>654729950</v>
      </c>
      <c r="J102" s="83">
        <v>90953150</v>
      </c>
      <c r="K102" s="72">
        <f t="shared" si="16"/>
        <v>745683100</v>
      </c>
      <c r="L102" s="176">
        <f t="shared" si="15"/>
        <v>3133122.2689075628</v>
      </c>
      <c r="M102" s="183">
        <f t="shared" ref="M102:M104" si="23">IFERROR(H102/$Q$24,"-")</f>
        <v>1.050819020707316E-2</v>
      </c>
    </row>
    <row r="103" spans="2:13" ht="29.25" customHeight="1">
      <c r="B103" s="393"/>
      <c r="C103" s="386"/>
      <c r="D103" s="403"/>
      <c r="E103" s="80" t="s">
        <v>153</v>
      </c>
      <c r="F103" s="222" t="s">
        <v>173</v>
      </c>
      <c r="G103" s="222" t="s">
        <v>383</v>
      </c>
      <c r="H103" s="81">
        <v>200</v>
      </c>
      <c r="I103" s="82">
        <v>651366050</v>
      </c>
      <c r="J103" s="83">
        <v>58869070</v>
      </c>
      <c r="K103" s="72">
        <f t="shared" si="16"/>
        <v>710235120</v>
      </c>
      <c r="L103" s="176">
        <f t="shared" si="15"/>
        <v>3551175.6</v>
      </c>
      <c r="M103" s="183">
        <f t="shared" si="23"/>
        <v>8.8304119387169408E-3</v>
      </c>
    </row>
    <row r="104" spans="2:13" ht="29.25" customHeight="1" thickBot="1">
      <c r="B104" s="394"/>
      <c r="C104" s="388"/>
      <c r="D104" s="410"/>
      <c r="E104" s="84" t="s">
        <v>151</v>
      </c>
      <c r="F104" s="223" t="s">
        <v>290</v>
      </c>
      <c r="G104" s="223" t="s">
        <v>880</v>
      </c>
      <c r="H104" s="85">
        <v>186</v>
      </c>
      <c r="I104" s="86">
        <v>346738350</v>
      </c>
      <c r="J104" s="87">
        <v>374152370</v>
      </c>
      <c r="K104" s="73">
        <f t="shared" si="16"/>
        <v>720890720</v>
      </c>
      <c r="L104" s="177">
        <f t="shared" si="15"/>
        <v>3875756.5591397849</v>
      </c>
      <c r="M104" s="184">
        <f t="shared" si="23"/>
        <v>8.2122831030067549E-3</v>
      </c>
    </row>
    <row r="105" spans="2:13" ht="29.25" customHeight="1">
      <c r="B105" s="392">
        <v>21</v>
      </c>
      <c r="C105" s="405" t="s">
        <v>124</v>
      </c>
      <c r="D105" s="398">
        <f>Q25</f>
        <v>15046</v>
      </c>
      <c r="E105" s="88" t="s">
        <v>149</v>
      </c>
      <c r="F105" s="221" t="s">
        <v>170</v>
      </c>
      <c r="G105" s="221" t="s">
        <v>304</v>
      </c>
      <c r="H105" s="137">
        <v>240</v>
      </c>
      <c r="I105" s="138">
        <v>629130560</v>
      </c>
      <c r="J105" s="139">
        <v>105043820</v>
      </c>
      <c r="K105" s="71">
        <f t="shared" si="16"/>
        <v>734174380</v>
      </c>
      <c r="L105" s="175">
        <f t="shared" si="15"/>
        <v>3059059.9166666665</v>
      </c>
      <c r="M105" s="182">
        <f>IFERROR(H105/$Q$25,"-")</f>
        <v>1.5951083344410474E-2</v>
      </c>
    </row>
    <row r="106" spans="2:13" ht="29.25" customHeight="1">
      <c r="B106" s="393"/>
      <c r="C106" s="386"/>
      <c r="D106" s="403"/>
      <c r="E106" s="80" t="s">
        <v>150</v>
      </c>
      <c r="F106" s="222" t="s">
        <v>171</v>
      </c>
      <c r="G106" s="222" t="s">
        <v>366</v>
      </c>
      <c r="H106" s="81">
        <v>186</v>
      </c>
      <c r="I106" s="82">
        <v>466619610</v>
      </c>
      <c r="J106" s="83">
        <v>112666100</v>
      </c>
      <c r="K106" s="72">
        <f t="shared" si="16"/>
        <v>579285710</v>
      </c>
      <c r="L106" s="176">
        <f t="shared" si="15"/>
        <v>3114439.301075269</v>
      </c>
      <c r="M106" s="183">
        <f t="shared" ref="M106:M109" si="24">IFERROR(H106/$Q$25,"-")</f>
        <v>1.2362089591918118E-2</v>
      </c>
    </row>
    <row r="107" spans="2:13" ht="29.25" customHeight="1">
      <c r="B107" s="393"/>
      <c r="C107" s="386"/>
      <c r="D107" s="403"/>
      <c r="E107" s="80" t="s">
        <v>174</v>
      </c>
      <c r="F107" s="222" t="s">
        <v>175</v>
      </c>
      <c r="G107" s="222" t="s">
        <v>885</v>
      </c>
      <c r="H107" s="81">
        <v>151</v>
      </c>
      <c r="I107" s="82">
        <v>419306670</v>
      </c>
      <c r="J107" s="83">
        <v>45920990</v>
      </c>
      <c r="K107" s="72">
        <f t="shared" si="16"/>
        <v>465227660</v>
      </c>
      <c r="L107" s="176">
        <f t="shared" si="15"/>
        <v>3080977.8807947021</v>
      </c>
      <c r="M107" s="183">
        <f>IFERROR(H107/$Q$25,"-")</f>
        <v>1.0035889937524923E-2</v>
      </c>
    </row>
    <row r="108" spans="2:13" ht="29.25" customHeight="1">
      <c r="B108" s="393"/>
      <c r="C108" s="386"/>
      <c r="D108" s="403"/>
      <c r="E108" s="80" t="s">
        <v>151</v>
      </c>
      <c r="F108" s="222" t="s">
        <v>290</v>
      </c>
      <c r="G108" s="222" t="s">
        <v>377</v>
      </c>
      <c r="H108" s="81">
        <v>143</v>
      </c>
      <c r="I108" s="82">
        <v>349777980</v>
      </c>
      <c r="J108" s="83">
        <v>238027200</v>
      </c>
      <c r="K108" s="72">
        <f t="shared" si="16"/>
        <v>587805180</v>
      </c>
      <c r="L108" s="176">
        <f t="shared" si="15"/>
        <v>4110525.7342657344</v>
      </c>
      <c r="M108" s="183">
        <f t="shared" si="24"/>
        <v>9.5041871593779075E-3</v>
      </c>
    </row>
    <row r="109" spans="2:13" ht="29.25" customHeight="1" thickBot="1">
      <c r="B109" s="394"/>
      <c r="C109" s="388"/>
      <c r="D109" s="410"/>
      <c r="E109" s="84" t="s">
        <v>152</v>
      </c>
      <c r="F109" s="223" t="s">
        <v>172</v>
      </c>
      <c r="G109" s="223" t="s">
        <v>307</v>
      </c>
      <c r="H109" s="85">
        <v>138</v>
      </c>
      <c r="I109" s="86">
        <v>289026380</v>
      </c>
      <c r="J109" s="87">
        <v>69024530</v>
      </c>
      <c r="K109" s="73">
        <f t="shared" si="16"/>
        <v>358050910</v>
      </c>
      <c r="L109" s="177">
        <f t="shared" si="15"/>
        <v>2594571.8115942031</v>
      </c>
      <c r="M109" s="184">
        <f t="shared" si="24"/>
        <v>9.1718729230360237E-3</v>
      </c>
    </row>
    <row r="110" spans="2:13" ht="29.25" customHeight="1">
      <c r="B110" s="392">
        <v>22</v>
      </c>
      <c r="C110" s="405" t="s">
        <v>64</v>
      </c>
      <c r="D110" s="398">
        <f>Q26</f>
        <v>19329</v>
      </c>
      <c r="E110" s="88" t="s">
        <v>149</v>
      </c>
      <c r="F110" s="221" t="s">
        <v>170</v>
      </c>
      <c r="G110" s="221" t="s">
        <v>304</v>
      </c>
      <c r="H110" s="137">
        <v>346</v>
      </c>
      <c r="I110" s="138">
        <v>864360340</v>
      </c>
      <c r="J110" s="139">
        <v>141025510</v>
      </c>
      <c r="K110" s="71">
        <f t="shared" si="16"/>
        <v>1005385850</v>
      </c>
      <c r="L110" s="175">
        <f t="shared" si="15"/>
        <v>2905739.4508670522</v>
      </c>
      <c r="M110" s="182">
        <f>IFERROR(H110/$Q$26,"-")</f>
        <v>1.7900563919499197E-2</v>
      </c>
    </row>
    <row r="111" spans="2:13" ht="29.25" customHeight="1">
      <c r="B111" s="393"/>
      <c r="C111" s="386"/>
      <c r="D111" s="403"/>
      <c r="E111" s="80" t="s">
        <v>150</v>
      </c>
      <c r="F111" s="222" t="s">
        <v>171</v>
      </c>
      <c r="G111" s="222" t="s">
        <v>368</v>
      </c>
      <c r="H111" s="81">
        <v>222</v>
      </c>
      <c r="I111" s="82">
        <v>602334990</v>
      </c>
      <c r="J111" s="83">
        <v>161161960</v>
      </c>
      <c r="K111" s="72">
        <f t="shared" si="16"/>
        <v>763496950</v>
      </c>
      <c r="L111" s="176">
        <f t="shared" si="15"/>
        <v>3439175.4504504506</v>
      </c>
      <c r="M111" s="183">
        <f t="shared" ref="M111:M114" si="25">IFERROR(H111/$Q$26,"-")</f>
        <v>1.1485332919447462E-2</v>
      </c>
    </row>
    <row r="112" spans="2:13" ht="29.25" customHeight="1">
      <c r="B112" s="393"/>
      <c r="C112" s="386"/>
      <c r="D112" s="403"/>
      <c r="E112" s="80" t="s">
        <v>153</v>
      </c>
      <c r="F112" s="222" t="s">
        <v>173</v>
      </c>
      <c r="G112" s="222" t="s">
        <v>889</v>
      </c>
      <c r="H112" s="81">
        <v>185</v>
      </c>
      <c r="I112" s="82">
        <v>782809590</v>
      </c>
      <c r="J112" s="83">
        <v>41494380</v>
      </c>
      <c r="K112" s="72">
        <f t="shared" si="16"/>
        <v>824303970</v>
      </c>
      <c r="L112" s="176">
        <f t="shared" si="15"/>
        <v>4455697.1351351347</v>
      </c>
      <c r="M112" s="183">
        <f t="shared" si="25"/>
        <v>9.571110766206219E-3</v>
      </c>
    </row>
    <row r="113" spans="2:13" ht="29.25" customHeight="1">
      <c r="B113" s="393"/>
      <c r="C113" s="386"/>
      <c r="D113" s="403"/>
      <c r="E113" s="80" t="s">
        <v>152</v>
      </c>
      <c r="F113" s="222" t="s">
        <v>172</v>
      </c>
      <c r="G113" s="222" t="s">
        <v>439</v>
      </c>
      <c r="H113" s="81">
        <v>173</v>
      </c>
      <c r="I113" s="82">
        <v>392514970</v>
      </c>
      <c r="J113" s="83">
        <v>82126460</v>
      </c>
      <c r="K113" s="72">
        <f t="shared" si="16"/>
        <v>474641430</v>
      </c>
      <c r="L113" s="176">
        <f t="shared" si="15"/>
        <v>2743592.0809248555</v>
      </c>
      <c r="M113" s="183">
        <f>IFERROR(H113/$Q$26,"-")</f>
        <v>8.9502819597495984E-3</v>
      </c>
    </row>
    <row r="114" spans="2:13" ht="29.25" customHeight="1" thickBot="1">
      <c r="B114" s="394"/>
      <c r="C114" s="388"/>
      <c r="D114" s="410"/>
      <c r="E114" s="84" t="s">
        <v>151</v>
      </c>
      <c r="F114" s="223" t="s">
        <v>290</v>
      </c>
      <c r="G114" s="223" t="s">
        <v>367</v>
      </c>
      <c r="H114" s="85">
        <v>172</v>
      </c>
      <c r="I114" s="86">
        <v>375236480</v>
      </c>
      <c r="J114" s="87">
        <v>333936250</v>
      </c>
      <c r="K114" s="73">
        <f t="shared" si="16"/>
        <v>709172730</v>
      </c>
      <c r="L114" s="177">
        <f t="shared" si="15"/>
        <v>4123097.2674418604</v>
      </c>
      <c r="M114" s="183">
        <f t="shared" si="25"/>
        <v>8.8985462258782139E-3</v>
      </c>
    </row>
    <row r="115" spans="2:13" ht="29.25" customHeight="1">
      <c r="B115" s="392">
        <v>23</v>
      </c>
      <c r="C115" s="405" t="s">
        <v>125</v>
      </c>
      <c r="D115" s="398">
        <f>Q27</f>
        <v>31367</v>
      </c>
      <c r="E115" s="88" t="s">
        <v>149</v>
      </c>
      <c r="F115" s="221" t="s">
        <v>170</v>
      </c>
      <c r="G115" s="221" t="s">
        <v>444</v>
      </c>
      <c r="H115" s="137">
        <v>463</v>
      </c>
      <c r="I115" s="138">
        <v>1087955500</v>
      </c>
      <c r="J115" s="139">
        <v>218905060</v>
      </c>
      <c r="K115" s="71">
        <f t="shared" si="16"/>
        <v>1306860560</v>
      </c>
      <c r="L115" s="175">
        <f t="shared" si="15"/>
        <v>2822593.0021598274</v>
      </c>
      <c r="M115" s="182">
        <f>IFERROR(H115/$Q$27,"-")</f>
        <v>1.4760735805145536E-2</v>
      </c>
    </row>
    <row r="116" spans="2:13" ht="29.25" customHeight="1">
      <c r="B116" s="393"/>
      <c r="C116" s="386"/>
      <c r="D116" s="403"/>
      <c r="E116" s="80" t="s">
        <v>150</v>
      </c>
      <c r="F116" s="222" t="s">
        <v>171</v>
      </c>
      <c r="G116" s="222" t="s">
        <v>305</v>
      </c>
      <c r="H116" s="81">
        <v>364</v>
      </c>
      <c r="I116" s="82">
        <v>1066826330</v>
      </c>
      <c r="J116" s="83">
        <v>235508820</v>
      </c>
      <c r="K116" s="72">
        <f t="shared" si="16"/>
        <v>1302335150</v>
      </c>
      <c r="L116" s="176">
        <f t="shared" si="15"/>
        <v>3577843.8186813188</v>
      </c>
      <c r="M116" s="183">
        <f t="shared" ref="M116:M119" si="26">IFERROR(H116/$Q$27,"-")</f>
        <v>1.1604552555233207E-2</v>
      </c>
    </row>
    <row r="117" spans="2:13" ht="29.25" customHeight="1">
      <c r="B117" s="393"/>
      <c r="C117" s="386"/>
      <c r="D117" s="403"/>
      <c r="E117" s="80" t="s">
        <v>151</v>
      </c>
      <c r="F117" s="222" t="s">
        <v>290</v>
      </c>
      <c r="G117" s="222" t="s">
        <v>367</v>
      </c>
      <c r="H117" s="81">
        <v>246</v>
      </c>
      <c r="I117" s="82">
        <v>468345770</v>
      </c>
      <c r="J117" s="83">
        <v>488316130</v>
      </c>
      <c r="K117" s="72">
        <f t="shared" si="16"/>
        <v>956661900</v>
      </c>
      <c r="L117" s="176">
        <f t="shared" si="15"/>
        <v>3888869.512195122</v>
      </c>
      <c r="M117" s="183">
        <f>IFERROR(H117/$Q$27,"-")</f>
        <v>7.8426371664488161E-3</v>
      </c>
    </row>
    <row r="118" spans="2:13" ht="29.25" customHeight="1">
      <c r="B118" s="393"/>
      <c r="C118" s="386"/>
      <c r="D118" s="403"/>
      <c r="E118" s="80" t="s">
        <v>152</v>
      </c>
      <c r="F118" s="222" t="s">
        <v>172</v>
      </c>
      <c r="G118" s="222" t="s">
        <v>445</v>
      </c>
      <c r="H118" s="81">
        <v>234</v>
      </c>
      <c r="I118" s="82">
        <v>555476370</v>
      </c>
      <c r="J118" s="83">
        <v>133852850</v>
      </c>
      <c r="K118" s="72">
        <f t="shared" si="16"/>
        <v>689329220</v>
      </c>
      <c r="L118" s="176">
        <f t="shared" si="15"/>
        <v>2945851.3675213675</v>
      </c>
      <c r="M118" s="183">
        <f t="shared" si="26"/>
        <v>7.4600694997927755E-3</v>
      </c>
    </row>
    <row r="119" spans="2:13" ht="29.25" customHeight="1" thickBot="1">
      <c r="B119" s="394"/>
      <c r="C119" s="388"/>
      <c r="D119" s="410"/>
      <c r="E119" s="84" t="s">
        <v>153</v>
      </c>
      <c r="F119" s="223" t="s">
        <v>173</v>
      </c>
      <c r="G119" s="223" t="s">
        <v>337</v>
      </c>
      <c r="H119" s="85">
        <v>214</v>
      </c>
      <c r="I119" s="86">
        <v>741629860</v>
      </c>
      <c r="J119" s="87">
        <v>76871470</v>
      </c>
      <c r="K119" s="73">
        <f t="shared" si="16"/>
        <v>818501330</v>
      </c>
      <c r="L119" s="177">
        <f t="shared" si="15"/>
        <v>3824772.5700934581</v>
      </c>
      <c r="M119" s="183">
        <f t="shared" si="26"/>
        <v>6.8224567220327098E-3</v>
      </c>
    </row>
    <row r="120" spans="2:13" ht="29.25" customHeight="1">
      <c r="B120" s="392">
        <v>24</v>
      </c>
      <c r="C120" s="405" t="s">
        <v>126</v>
      </c>
      <c r="D120" s="398">
        <f>Q28</f>
        <v>13718</v>
      </c>
      <c r="E120" s="88" t="s">
        <v>149</v>
      </c>
      <c r="F120" s="221" t="s">
        <v>170</v>
      </c>
      <c r="G120" s="221" t="s">
        <v>304</v>
      </c>
      <c r="H120" s="137">
        <v>214</v>
      </c>
      <c r="I120" s="138">
        <v>575352090</v>
      </c>
      <c r="J120" s="139">
        <v>88651490</v>
      </c>
      <c r="K120" s="71">
        <f t="shared" si="16"/>
        <v>664003580</v>
      </c>
      <c r="L120" s="175">
        <f t="shared" si="15"/>
        <v>3102820.4672897197</v>
      </c>
      <c r="M120" s="182">
        <f>IFERROR(H120/$Q$28,"-")</f>
        <v>1.5599941682461E-2</v>
      </c>
    </row>
    <row r="121" spans="2:13" ht="29.25" customHeight="1">
      <c r="B121" s="393"/>
      <c r="C121" s="386"/>
      <c r="D121" s="403"/>
      <c r="E121" s="80" t="s">
        <v>150</v>
      </c>
      <c r="F121" s="222" t="s">
        <v>171</v>
      </c>
      <c r="G121" s="222" t="s">
        <v>895</v>
      </c>
      <c r="H121" s="81">
        <v>185</v>
      </c>
      <c r="I121" s="82">
        <v>507789450</v>
      </c>
      <c r="J121" s="83">
        <v>133120120</v>
      </c>
      <c r="K121" s="72">
        <f t="shared" si="16"/>
        <v>640909570</v>
      </c>
      <c r="L121" s="176">
        <f t="shared" si="15"/>
        <v>3464376.054054054</v>
      </c>
      <c r="M121" s="183">
        <f>IFERROR(H121/$Q$28,"-")</f>
        <v>1.3485930893716285E-2</v>
      </c>
    </row>
    <row r="122" spans="2:13" ht="29.25" customHeight="1">
      <c r="B122" s="393"/>
      <c r="C122" s="386"/>
      <c r="D122" s="403"/>
      <c r="E122" s="80" t="s">
        <v>152</v>
      </c>
      <c r="F122" s="222" t="s">
        <v>172</v>
      </c>
      <c r="G122" s="222" t="s">
        <v>358</v>
      </c>
      <c r="H122" s="81">
        <v>129</v>
      </c>
      <c r="I122" s="82">
        <v>315661440</v>
      </c>
      <c r="J122" s="83">
        <v>72329050</v>
      </c>
      <c r="K122" s="72">
        <f t="shared" si="16"/>
        <v>387990490</v>
      </c>
      <c r="L122" s="176">
        <f t="shared" si="15"/>
        <v>3007678.2170542637</v>
      </c>
      <c r="M122" s="183">
        <f t="shared" ref="M122:M124" si="27">IFERROR(H122/$Q$28,"-")</f>
        <v>9.4037031637264901E-3</v>
      </c>
    </row>
    <row r="123" spans="2:13" ht="29.25" customHeight="1">
      <c r="B123" s="393"/>
      <c r="C123" s="386"/>
      <c r="D123" s="403"/>
      <c r="E123" s="80" t="s">
        <v>151</v>
      </c>
      <c r="F123" s="222" t="s">
        <v>290</v>
      </c>
      <c r="G123" s="222" t="s">
        <v>367</v>
      </c>
      <c r="H123" s="81">
        <v>122</v>
      </c>
      <c r="I123" s="82">
        <v>259896550</v>
      </c>
      <c r="J123" s="83">
        <v>213810500</v>
      </c>
      <c r="K123" s="72">
        <f t="shared" si="16"/>
        <v>473707050</v>
      </c>
      <c r="L123" s="176">
        <f t="shared" si="15"/>
        <v>3882844.6721311477</v>
      </c>
      <c r="M123" s="183">
        <f t="shared" si="27"/>
        <v>8.893424697477767E-3</v>
      </c>
    </row>
    <row r="124" spans="2:13" ht="29.25" customHeight="1" thickBot="1">
      <c r="B124" s="394"/>
      <c r="C124" s="388"/>
      <c r="D124" s="410"/>
      <c r="E124" s="84" t="s">
        <v>174</v>
      </c>
      <c r="F124" s="223" t="s">
        <v>175</v>
      </c>
      <c r="G124" s="223" t="s">
        <v>896</v>
      </c>
      <c r="H124" s="85">
        <v>110</v>
      </c>
      <c r="I124" s="86">
        <v>413929070</v>
      </c>
      <c r="J124" s="87">
        <v>31206100</v>
      </c>
      <c r="K124" s="73">
        <f t="shared" si="16"/>
        <v>445135170</v>
      </c>
      <c r="L124" s="177">
        <f t="shared" si="15"/>
        <v>4046683.3636363638</v>
      </c>
      <c r="M124" s="184">
        <f t="shared" si="27"/>
        <v>8.0186616124799538E-3</v>
      </c>
    </row>
    <row r="125" spans="2:13" ht="29.25" customHeight="1">
      <c r="B125" s="392">
        <v>25</v>
      </c>
      <c r="C125" s="405" t="s">
        <v>127</v>
      </c>
      <c r="D125" s="398">
        <f>Q29</f>
        <v>9548</v>
      </c>
      <c r="E125" s="88" t="s">
        <v>149</v>
      </c>
      <c r="F125" s="221" t="s">
        <v>170</v>
      </c>
      <c r="G125" s="221" t="s">
        <v>304</v>
      </c>
      <c r="H125" s="137">
        <v>144</v>
      </c>
      <c r="I125" s="138">
        <v>381431390</v>
      </c>
      <c r="J125" s="139">
        <v>57490310</v>
      </c>
      <c r="K125" s="71">
        <f t="shared" si="16"/>
        <v>438921700</v>
      </c>
      <c r="L125" s="175">
        <f t="shared" si="15"/>
        <v>3048067.361111111</v>
      </c>
      <c r="M125" s="182">
        <f>IFERROR(H125/$Q$29,"-")</f>
        <v>1.508169250104734E-2</v>
      </c>
    </row>
    <row r="126" spans="2:13" ht="29.25" customHeight="1">
      <c r="B126" s="393"/>
      <c r="C126" s="386"/>
      <c r="D126" s="403"/>
      <c r="E126" s="80" t="s">
        <v>152</v>
      </c>
      <c r="F126" s="222" t="s">
        <v>172</v>
      </c>
      <c r="G126" s="222" t="s">
        <v>307</v>
      </c>
      <c r="H126" s="81">
        <v>90</v>
      </c>
      <c r="I126" s="82">
        <v>178059490</v>
      </c>
      <c r="J126" s="83">
        <v>49564330</v>
      </c>
      <c r="K126" s="72">
        <f t="shared" si="16"/>
        <v>227623820</v>
      </c>
      <c r="L126" s="176">
        <f t="shared" si="15"/>
        <v>2529153.5555555555</v>
      </c>
      <c r="M126" s="183">
        <f t="shared" ref="M126:M129" si="28">IFERROR(H126/$Q$29,"-")</f>
        <v>9.4260578131545869E-3</v>
      </c>
    </row>
    <row r="127" spans="2:13" ht="29.25" customHeight="1">
      <c r="B127" s="393"/>
      <c r="C127" s="386"/>
      <c r="D127" s="403"/>
      <c r="E127" s="80" t="s">
        <v>153</v>
      </c>
      <c r="F127" s="222" t="s">
        <v>173</v>
      </c>
      <c r="G127" s="222" t="s">
        <v>361</v>
      </c>
      <c r="H127" s="81">
        <v>89</v>
      </c>
      <c r="I127" s="82">
        <v>331820570</v>
      </c>
      <c r="J127" s="83">
        <v>27702480</v>
      </c>
      <c r="K127" s="72">
        <f t="shared" si="16"/>
        <v>359523050</v>
      </c>
      <c r="L127" s="176">
        <f t="shared" si="15"/>
        <v>4039584.8314606743</v>
      </c>
      <c r="M127" s="183">
        <f t="shared" si="28"/>
        <v>9.3213238374528704E-3</v>
      </c>
    </row>
    <row r="128" spans="2:13" ht="29.25" customHeight="1">
      <c r="B128" s="393"/>
      <c r="C128" s="386"/>
      <c r="D128" s="403"/>
      <c r="E128" s="80" t="s">
        <v>150</v>
      </c>
      <c r="F128" s="222" t="s">
        <v>171</v>
      </c>
      <c r="G128" s="222" t="s">
        <v>366</v>
      </c>
      <c r="H128" s="81">
        <v>84</v>
      </c>
      <c r="I128" s="82">
        <v>260884680</v>
      </c>
      <c r="J128" s="83">
        <v>49998070</v>
      </c>
      <c r="K128" s="72">
        <f t="shared" si="16"/>
        <v>310882750</v>
      </c>
      <c r="L128" s="176">
        <f t="shared" si="15"/>
        <v>3700985.1190476189</v>
      </c>
      <c r="M128" s="183">
        <f t="shared" si="28"/>
        <v>8.7976539589442824E-3</v>
      </c>
    </row>
    <row r="129" spans="2:31" ht="29.25" customHeight="1" thickBot="1">
      <c r="B129" s="394"/>
      <c r="C129" s="388"/>
      <c r="D129" s="410"/>
      <c r="E129" s="84" t="s">
        <v>151</v>
      </c>
      <c r="F129" s="223" t="s">
        <v>290</v>
      </c>
      <c r="G129" s="223" t="s">
        <v>367</v>
      </c>
      <c r="H129" s="85">
        <v>75</v>
      </c>
      <c r="I129" s="86">
        <v>176940570</v>
      </c>
      <c r="J129" s="87">
        <v>115980500</v>
      </c>
      <c r="K129" s="73">
        <f t="shared" si="16"/>
        <v>292921070</v>
      </c>
      <c r="L129" s="177">
        <f t="shared" si="15"/>
        <v>3905614.2666666666</v>
      </c>
      <c r="M129" s="183">
        <f t="shared" si="28"/>
        <v>7.855048177628823E-3</v>
      </c>
    </row>
    <row r="130" spans="2:31" ht="29.25" customHeight="1">
      <c r="B130" s="392">
        <v>26</v>
      </c>
      <c r="C130" s="405" t="s">
        <v>36</v>
      </c>
      <c r="D130" s="398">
        <f>Q30</f>
        <v>132591</v>
      </c>
      <c r="E130" s="88" t="s">
        <v>149</v>
      </c>
      <c r="F130" s="221" t="s">
        <v>170</v>
      </c>
      <c r="G130" s="221" t="s">
        <v>638</v>
      </c>
      <c r="H130" s="137">
        <v>2278</v>
      </c>
      <c r="I130" s="138">
        <v>6311237560</v>
      </c>
      <c r="J130" s="139">
        <v>860673370</v>
      </c>
      <c r="K130" s="137">
        <f t="shared" si="16"/>
        <v>7171910930</v>
      </c>
      <c r="L130" s="191">
        <f t="shared" si="15"/>
        <v>3148336.6681299387</v>
      </c>
      <c r="M130" s="182">
        <f>IFERROR(H130/$Q$30,"-")</f>
        <v>1.7180653287176353E-2</v>
      </c>
      <c r="W130" s="27"/>
      <c r="X130" s="27"/>
      <c r="Y130" s="27"/>
      <c r="Z130" s="27"/>
      <c r="AA130" s="27"/>
      <c r="AB130" s="27"/>
      <c r="AC130" s="27"/>
      <c r="AD130" s="27"/>
      <c r="AE130" s="27"/>
    </row>
    <row r="131" spans="2:31" ht="29.25" customHeight="1">
      <c r="B131" s="393"/>
      <c r="C131" s="386"/>
      <c r="D131" s="403"/>
      <c r="E131" s="80" t="s">
        <v>150</v>
      </c>
      <c r="F131" s="222" t="s">
        <v>171</v>
      </c>
      <c r="G131" s="222" t="s">
        <v>645</v>
      </c>
      <c r="H131" s="81">
        <v>1614</v>
      </c>
      <c r="I131" s="82">
        <v>4652071750</v>
      </c>
      <c r="J131" s="83">
        <v>1011490390</v>
      </c>
      <c r="K131" s="81">
        <f t="shared" si="16"/>
        <v>5663562140</v>
      </c>
      <c r="L131" s="180">
        <f t="shared" si="15"/>
        <v>3509022.3915737299</v>
      </c>
      <c r="M131" s="183">
        <f t="shared" ref="M131:M134" si="29">IFERROR(H131/$Q$30,"-")</f>
        <v>1.2172771907595538E-2</v>
      </c>
      <c r="W131" s="27"/>
      <c r="X131" s="27"/>
      <c r="Y131" s="27"/>
      <c r="Z131" s="27"/>
      <c r="AA131" s="27"/>
      <c r="AB131" s="27"/>
      <c r="AC131" s="27"/>
      <c r="AD131" s="27"/>
      <c r="AE131" s="27"/>
    </row>
    <row r="132" spans="2:31" ht="29.25" customHeight="1">
      <c r="B132" s="393"/>
      <c r="C132" s="386"/>
      <c r="D132" s="403"/>
      <c r="E132" s="80" t="s">
        <v>174</v>
      </c>
      <c r="F132" s="222" t="s">
        <v>175</v>
      </c>
      <c r="G132" s="222" t="s">
        <v>780</v>
      </c>
      <c r="H132" s="81">
        <v>1242</v>
      </c>
      <c r="I132" s="82">
        <v>4127054460</v>
      </c>
      <c r="J132" s="83">
        <v>402357720</v>
      </c>
      <c r="K132" s="81">
        <f t="shared" si="16"/>
        <v>4529412180</v>
      </c>
      <c r="L132" s="180">
        <f t="shared" si="15"/>
        <v>3646869.7101449277</v>
      </c>
      <c r="M132" s="183">
        <f t="shared" si="29"/>
        <v>9.367151616625562E-3</v>
      </c>
      <c r="W132" s="27"/>
      <c r="X132" s="27"/>
      <c r="Y132" s="27"/>
      <c r="Z132" s="27"/>
      <c r="AA132" s="27"/>
      <c r="AB132" s="27"/>
      <c r="AC132" s="27"/>
      <c r="AD132" s="27"/>
      <c r="AE132" s="27"/>
    </row>
    <row r="133" spans="2:31" ht="29.25" customHeight="1">
      <c r="B133" s="393"/>
      <c r="C133" s="386"/>
      <c r="D133" s="403"/>
      <c r="E133" s="80" t="s">
        <v>151</v>
      </c>
      <c r="F133" s="222" t="s">
        <v>290</v>
      </c>
      <c r="G133" s="222" t="s">
        <v>640</v>
      </c>
      <c r="H133" s="81">
        <v>1149</v>
      </c>
      <c r="I133" s="82">
        <v>2390627830</v>
      </c>
      <c r="J133" s="83">
        <v>1920450960</v>
      </c>
      <c r="K133" s="81">
        <f t="shared" si="16"/>
        <v>4311078790</v>
      </c>
      <c r="L133" s="180">
        <f t="shared" ref="L133:L196" si="30">IFERROR(K133/H133,"-")</f>
        <v>3752026.7972149695</v>
      </c>
      <c r="M133" s="183">
        <f t="shared" si="29"/>
        <v>8.665746543883069E-3</v>
      </c>
      <c r="W133" s="27"/>
      <c r="X133" s="27"/>
      <c r="Y133" s="27"/>
      <c r="Z133" s="27"/>
      <c r="AA133" s="27"/>
      <c r="AB133" s="27"/>
      <c r="AC133" s="27"/>
      <c r="AD133" s="27"/>
      <c r="AE133" s="27"/>
    </row>
    <row r="134" spans="2:31" ht="29.25" customHeight="1" thickBot="1">
      <c r="B134" s="394"/>
      <c r="C134" s="388"/>
      <c r="D134" s="410"/>
      <c r="E134" s="84" t="s">
        <v>153</v>
      </c>
      <c r="F134" s="223" t="s">
        <v>173</v>
      </c>
      <c r="G134" s="223" t="s">
        <v>647</v>
      </c>
      <c r="H134" s="85">
        <v>1064</v>
      </c>
      <c r="I134" s="86">
        <v>3673912520</v>
      </c>
      <c r="J134" s="87">
        <v>283065230</v>
      </c>
      <c r="K134" s="85">
        <f t="shared" ref="K134:K197" si="31">SUM(I134:J134)</f>
        <v>3956977750</v>
      </c>
      <c r="L134" s="181">
        <f t="shared" si="30"/>
        <v>3718964.0507518798</v>
      </c>
      <c r="M134" s="184">
        <f t="shared" si="29"/>
        <v>8.0246773913764894E-3</v>
      </c>
      <c r="W134" s="27"/>
      <c r="X134" s="27"/>
      <c r="Y134" s="27"/>
      <c r="Z134" s="27"/>
      <c r="AA134" s="27"/>
      <c r="AB134" s="27"/>
      <c r="AC134" s="27"/>
      <c r="AD134" s="27"/>
      <c r="AE134" s="27"/>
    </row>
    <row r="135" spans="2:31" ht="29.25" customHeight="1">
      <c r="B135" s="392">
        <v>27</v>
      </c>
      <c r="C135" s="405" t="s">
        <v>37</v>
      </c>
      <c r="D135" s="398">
        <f>Q31</f>
        <v>22608</v>
      </c>
      <c r="E135" s="88" t="s">
        <v>149</v>
      </c>
      <c r="F135" s="221" t="s">
        <v>170</v>
      </c>
      <c r="G135" s="221" t="s">
        <v>323</v>
      </c>
      <c r="H135" s="137">
        <v>414</v>
      </c>
      <c r="I135" s="138">
        <v>1153778200</v>
      </c>
      <c r="J135" s="139">
        <v>153343670</v>
      </c>
      <c r="K135" s="71">
        <f t="shared" si="31"/>
        <v>1307121870</v>
      </c>
      <c r="L135" s="175">
        <f t="shared" si="30"/>
        <v>3157299.2028985508</v>
      </c>
      <c r="M135" s="182">
        <f>IFERROR(H135/$Q$31,"-")</f>
        <v>1.8312101910828025E-2</v>
      </c>
      <c r="W135" s="27"/>
      <c r="X135" s="27"/>
      <c r="Y135" s="27"/>
      <c r="Z135" s="27"/>
      <c r="AA135" s="27"/>
      <c r="AB135" s="27"/>
      <c r="AC135" s="27"/>
      <c r="AD135" s="27"/>
      <c r="AE135" s="27"/>
    </row>
    <row r="136" spans="2:31" ht="29.25" customHeight="1">
      <c r="B136" s="393"/>
      <c r="C136" s="386"/>
      <c r="D136" s="403"/>
      <c r="E136" s="80" t="s">
        <v>150</v>
      </c>
      <c r="F136" s="222" t="s">
        <v>171</v>
      </c>
      <c r="G136" s="222" t="s">
        <v>463</v>
      </c>
      <c r="H136" s="81">
        <v>295</v>
      </c>
      <c r="I136" s="82">
        <v>889078410</v>
      </c>
      <c r="J136" s="83">
        <v>165903980</v>
      </c>
      <c r="K136" s="72">
        <f t="shared" si="31"/>
        <v>1054982390</v>
      </c>
      <c r="L136" s="176">
        <f t="shared" si="30"/>
        <v>3576211.4915254237</v>
      </c>
      <c r="M136" s="183">
        <f t="shared" ref="M136:M139" si="32">IFERROR(H136/$Q$31,"-")</f>
        <v>1.3048478414720453E-2</v>
      </c>
      <c r="W136" s="27"/>
      <c r="X136" s="27"/>
      <c r="Y136" s="27"/>
      <c r="Z136" s="27"/>
      <c r="AA136" s="27"/>
      <c r="AB136" s="27"/>
      <c r="AC136" s="27"/>
      <c r="AD136" s="27"/>
      <c r="AE136" s="27"/>
    </row>
    <row r="137" spans="2:31" ht="29.25" customHeight="1">
      <c r="B137" s="393"/>
      <c r="C137" s="386"/>
      <c r="D137" s="403"/>
      <c r="E137" s="80" t="s">
        <v>152</v>
      </c>
      <c r="F137" s="222" t="s">
        <v>172</v>
      </c>
      <c r="G137" s="222" t="s">
        <v>907</v>
      </c>
      <c r="H137" s="81">
        <v>216</v>
      </c>
      <c r="I137" s="82">
        <v>588285720</v>
      </c>
      <c r="J137" s="83">
        <v>105793240</v>
      </c>
      <c r="K137" s="72">
        <f t="shared" si="31"/>
        <v>694078960</v>
      </c>
      <c r="L137" s="176">
        <f t="shared" si="30"/>
        <v>3213328.5185185187</v>
      </c>
      <c r="M137" s="183">
        <f t="shared" si="32"/>
        <v>9.5541401273885346E-3</v>
      </c>
      <c r="W137" s="27"/>
      <c r="X137" s="27"/>
      <c r="Y137" s="27"/>
      <c r="Z137" s="27"/>
      <c r="AA137" s="27"/>
      <c r="AB137" s="27"/>
      <c r="AC137" s="27"/>
      <c r="AD137" s="27"/>
      <c r="AE137" s="27"/>
    </row>
    <row r="138" spans="2:31" ht="29.25" customHeight="1">
      <c r="B138" s="393"/>
      <c r="C138" s="386"/>
      <c r="D138" s="403"/>
      <c r="E138" s="80" t="s">
        <v>153</v>
      </c>
      <c r="F138" s="222" t="s">
        <v>173</v>
      </c>
      <c r="G138" s="222" t="s">
        <v>389</v>
      </c>
      <c r="H138" s="81">
        <v>189</v>
      </c>
      <c r="I138" s="82">
        <v>611067530</v>
      </c>
      <c r="J138" s="83">
        <v>47747760</v>
      </c>
      <c r="K138" s="72">
        <f t="shared" si="31"/>
        <v>658815290</v>
      </c>
      <c r="L138" s="176">
        <f t="shared" si="30"/>
        <v>3485795.1851851852</v>
      </c>
      <c r="M138" s="183">
        <f t="shared" si="32"/>
        <v>8.359872611464968E-3</v>
      </c>
      <c r="W138" s="27"/>
      <c r="X138" s="27"/>
      <c r="Y138" s="27"/>
      <c r="Z138" s="27"/>
      <c r="AA138" s="27"/>
      <c r="AB138" s="27"/>
      <c r="AC138" s="27"/>
      <c r="AD138" s="27"/>
      <c r="AE138" s="27"/>
    </row>
    <row r="139" spans="2:31" ht="29.25" customHeight="1" thickBot="1">
      <c r="B139" s="394"/>
      <c r="C139" s="388"/>
      <c r="D139" s="410"/>
      <c r="E139" s="84" t="s">
        <v>151</v>
      </c>
      <c r="F139" s="223" t="s">
        <v>290</v>
      </c>
      <c r="G139" s="223" t="s">
        <v>306</v>
      </c>
      <c r="H139" s="85">
        <v>184</v>
      </c>
      <c r="I139" s="86">
        <v>399800440</v>
      </c>
      <c r="J139" s="87">
        <v>264088810</v>
      </c>
      <c r="K139" s="73">
        <f t="shared" si="31"/>
        <v>663889250</v>
      </c>
      <c r="L139" s="177">
        <f t="shared" si="30"/>
        <v>3608093.75</v>
      </c>
      <c r="M139" s="183">
        <f t="shared" si="32"/>
        <v>8.1387119603680107E-3</v>
      </c>
      <c r="W139" s="27"/>
      <c r="X139" s="27"/>
      <c r="Y139" s="27"/>
      <c r="Z139" s="27"/>
      <c r="AA139" s="27"/>
      <c r="AB139" s="27"/>
      <c r="AC139" s="27"/>
      <c r="AD139" s="27"/>
      <c r="AE139" s="27"/>
    </row>
    <row r="140" spans="2:31" ht="29.25" customHeight="1">
      <c r="B140" s="392">
        <v>28</v>
      </c>
      <c r="C140" s="405" t="s">
        <v>38</v>
      </c>
      <c r="D140" s="398">
        <f>Q32</f>
        <v>18603</v>
      </c>
      <c r="E140" s="88" t="s">
        <v>149</v>
      </c>
      <c r="F140" s="221" t="s">
        <v>170</v>
      </c>
      <c r="G140" s="221" t="s">
        <v>304</v>
      </c>
      <c r="H140" s="137">
        <v>313</v>
      </c>
      <c r="I140" s="138">
        <v>870901770</v>
      </c>
      <c r="J140" s="139">
        <v>119967520</v>
      </c>
      <c r="K140" s="71">
        <f t="shared" si="31"/>
        <v>990869290</v>
      </c>
      <c r="L140" s="175">
        <f t="shared" si="30"/>
        <v>3165716.5814696485</v>
      </c>
      <c r="M140" s="182">
        <f>IFERROR(H140/$Q$32,"-")</f>
        <v>1.682524324033758E-2</v>
      </c>
      <c r="W140" s="27"/>
      <c r="X140" s="27"/>
      <c r="Y140" s="27"/>
      <c r="Z140" s="27"/>
      <c r="AA140" s="27"/>
      <c r="AB140" s="27"/>
      <c r="AC140" s="27"/>
      <c r="AD140" s="27"/>
      <c r="AE140" s="27"/>
    </row>
    <row r="141" spans="2:31" ht="29.25" customHeight="1">
      <c r="B141" s="393"/>
      <c r="C141" s="386"/>
      <c r="D141" s="403"/>
      <c r="E141" s="80" t="s">
        <v>174</v>
      </c>
      <c r="F141" s="222" t="s">
        <v>175</v>
      </c>
      <c r="G141" s="222" t="s">
        <v>912</v>
      </c>
      <c r="H141" s="81">
        <v>227</v>
      </c>
      <c r="I141" s="82">
        <v>734341890</v>
      </c>
      <c r="J141" s="83">
        <v>88366770</v>
      </c>
      <c r="K141" s="72">
        <f t="shared" si="31"/>
        <v>822708660</v>
      </c>
      <c r="L141" s="176">
        <f t="shared" si="30"/>
        <v>3624267.2246696036</v>
      </c>
      <c r="M141" s="183">
        <f t="shared" ref="M141:M144" si="33">IFERROR(H141/$Q$32,"-")</f>
        <v>1.2202332957049937E-2</v>
      </c>
    </row>
    <row r="142" spans="2:31" ht="29.25" customHeight="1">
      <c r="B142" s="393"/>
      <c r="C142" s="386"/>
      <c r="D142" s="403"/>
      <c r="E142" s="80" t="s">
        <v>150</v>
      </c>
      <c r="F142" s="222" t="s">
        <v>171</v>
      </c>
      <c r="G142" s="222" t="s">
        <v>339</v>
      </c>
      <c r="H142" s="81">
        <v>200</v>
      </c>
      <c r="I142" s="82">
        <v>605454440</v>
      </c>
      <c r="J142" s="83">
        <v>136771950</v>
      </c>
      <c r="K142" s="72">
        <f t="shared" si="31"/>
        <v>742226390</v>
      </c>
      <c r="L142" s="176">
        <f t="shared" si="30"/>
        <v>3711131.95</v>
      </c>
      <c r="M142" s="183">
        <f t="shared" si="33"/>
        <v>1.0750954147180563E-2</v>
      </c>
    </row>
    <row r="143" spans="2:31" ht="29.25" customHeight="1">
      <c r="B143" s="393"/>
      <c r="C143" s="386"/>
      <c r="D143" s="403"/>
      <c r="E143" s="80" t="s">
        <v>153</v>
      </c>
      <c r="F143" s="222" t="s">
        <v>173</v>
      </c>
      <c r="G143" s="222" t="s">
        <v>438</v>
      </c>
      <c r="H143" s="81">
        <v>149</v>
      </c>
      <c r="I143" s="82">
        <v>474508120</v>
      </c>
      <c r="J143" s="83">
        <v>35808070</v>
      </c>
      <c r="K143" s="72">
        <f t="shared" si="31"/>
        <v>510316190</v>
      </c>
      <c r="L143" s="176">
        <f t="shared" si="30"/>
        <v>3424940.8724832213</v>
      </c>
      <c r="M143" s="183">
        <f t="shared" si="33"/>
        <v>8.0094608396495195E-3</v>
      </c>
    </row>
    <row r="144" spans="2:31" ht="29.25" customHeight="1" thickBot="1">
      <c r="B144" s="394"/>
      <c r="C144" s="388"/>
      <c r="D144" s="410"/>
      <c r="E144" s="84" t="s">
        <v>151</v>
      </c>
      <c r="F144" s="223" t="s">
        <v>290</v>
      </c>
      <c r="G144" s="223" t="s">
        <v>306</v>
      </c>
      <c r="H144" s="85">
        <v>137</v>
      </c>
      <c r="I144" s="86">
        <v>273275930</v>
      </c>
      <c r="J144" s="87">
        <v>217681190</v>
      </c>
      <c r="K144" s="73">
        <f t="shared" si="31"/>
        <v>490957120</v>
      </c>
      <c r="L144" s="177">
        <f t="shared" si="30"/>
        <v>3583628.6131386859</v>
      </c>
      <c r="M144" s="184">
        <f t="shared" si="33"/>
        <v>7.364403590818685E-3</v>
      </c>
    </row>
    <row r="145" spans="2:13" ht="29.25" customHeight="1">
      <c r="B145" s="392">
        <v>29</v>
      </c>
      <c r="C145" s="405" t="s">
        <v>39</v>
      </c>
      <c r="D145" s="398">
        <f>Q33</f>
        <v>15649</v>
      </c>
      <c r="E145" s="88" t="s">
        <v>149</v>
      </c>
      <c r="F145" s="221" t="s">
        <v>170</v>
      </c>
      <c r="G145" s="221" t="s">
        <v>304</v>
      </c>
      <c r="H145" s="137">
        <v>238</v>
      </c>
      <c r="I145" s="138">
        <v>663411050</v>
      </c>
      <c r="J145" s="139">
        <v>91230290</v>
      </c>
      <c r="K145" s="71">
        <f t="shared" si="31"/>
        <v>754641340</v>
      </c>
      <c r="L145" s="175">
        <f t="shared" si="30"/>
        <v>3170761.9327731091</v>
      </c>
      <c r="M145" s="182">
        <f>IFERROR(H145/$Q$33,"-")</f>
        <v>1.5208639529682409E-2</v>
      </c>
    </row>
    <row r="146" spans="2:13" ht="29.25" customHeight="1">
      <c r="B146" s="393"/>
      <c r="C146" s="386"/>
      <c r="D146" s="403"/>
      <c r="E146" s="80" t="s">
        <v>150</v>
      </c>
      <c r="F146" s="222" t="s">
        <v>171</v>
      </c>
      <c r="G146" s="222" t="s">
        <v>463</v>
      </c>
      <c r="H146" s="81">
        <v>202</v>
      </c>
      <c r="I146" s="82">
        <v>547348440</v>
      </c>
      <c r="J146" s="83">
        <v>142405780</v>
      </c>
      <c r="K146" s="72">
        <f t="shared" si="31"/>
        <v>689754220</v>
      </c>
      <c r="L146" s="176">
        <f t="shared" si="30"/>
        <v>3414624.8514851485</v>
      </c>
      <c r="M146" s="183">
        <f t="shared" ref="M146:M149" si="34">IFERROR(H146/$Q$33,"-")</f>
        <v>1.2908173046201035E-2</v>
      </c>
    </row>
    <row r="147" spans="2:13" ht="29.25" customHeight="1">
      <c r="B147" s="393"/>
      <c r="C147" s="386"/>
      <c r="D147" s="403"/>
      <c r="E147" s="80" t="s">
        <v>174</v>
      </c>
      <c r="F147" s="222" t="s">
        <v>175</v>
      </c>
      <c r="G147" s="222" t="s">
        <v>827</v>
      </c>
      <c r="H147" s="81">
        <v>171</v>
      </c>
      <c r="I147" s="82">
        <v>548575510</v>
      </c>
      <c r="J147" s="83">
        <v>57046860</v>
      </c>
      <c r="K147" s="72">
        <f t="shared" si="31"/>
        <v>605622370</v>
      </c>
      <c r="L147" s="176">
        <f t="shared" si="30"/>
        <v>3541651.2865497074</v>
      </c>
      <c r="M147" s="183">
        <f t="shared" si="34"/>
        <v>1.092721579653652E-2</v>
      </c>
    </row>
    <row r="148" spans="2:13" ht="29.25" customHeight="1">
      <c r="B148" s="393"/>
      <c r="C148" s="386"/>
      <c r="D148" s="403"/>
      <c r="E148" s="80" t="s">
        <v>151</v>
      </c>
      <c r="F148" s="222" t="s">
        <v>290</v>
      </c>
      <c r="G148" s="222" t="s">
        <v>377</v>
      </c>
      <c r="H148" s="81">
        <v>135</v>
      </c>
      <c r="I148" s="82">
        <v>290220370</v>
      </c>
      <c r="J148" s="83">
        <v>203013110</v>
      </c>
      <c r="K148" s="72">
        <f t="shared" si="31"/>
        <v>493233480</v>
      </c>
      <c r="L148" s="176">
        <f t="shared" si="30"/>
        <v>3653581.3333333335</v>
      </c>
      <c r="M148" s="183">
        <f t="shared" si="34"/>
        <v>8.6267493130551473E-3</v>
      </c>
    </row>
    <row r="149" spans="2:13" ht="29.25" customHeight="1" thickBot="1">
      <c r="B149" s="394"/>
      <c r="C149" s="388"/>
      <c r="D149" s="410"/>
      <c r="E149" s="84" t="s">
        <v>153</v>
      </c>
      <c r="F149" s="223" t="s">
        <v>173</v>
      </c>
      <c r="G149" s="223" t="s">
        <v>915</v>
      </c>
      <c r="H149" s="85">
        <v>120</v>
      </c>
      <c r="I149" s="86">
        <v>415205020</v>
      </c>
      <c r="J149" s="87">
        <v>31799320</v>
      </c>
      <c r="K149" s="73">
        <f t="shared" si="31"/>
        <v>447004340</v>
      </c>
      <c r="L149" s="177">
        <f t="shared" si="30"/>
        <v>3725036.1666666665</v>
      </c>
      <c r="M149" s="183">
        <f t="shared" si="34"/>
        <v>7.6682216116045754E-3</v>
      </c>
    </row>
    <row r="150" spans="2:13" ht="29.25" customHeight="1">
      <c r="B150" s="392">
        <v>30</v>
      </c>
      <c r="C150" s="405" t="s">
        <v>40</v>
      </c>
      <c r="D150" s="398">
        <f>Q34</f>
        <v>20907</v>
      </c>
      <c r="E150" s="88" t="s">
        <v>149</v>
      </c>
      <c r="F150" s="221" t="s">
        <v>170</v>
      </c>
      <c r="G150" s="221" t="s">
        <v>920</v>
      </c>
      <c r="H150" s="137">
        <v>361</v>
      </c>
      <c r="I150" s="138">
        <v>999688770</v>
      </c>
      <c r="J150" s="139">
        <v>137562400</v>
      </c>
      <c r="K150" s="71">
        <f t="shared" si="31"/>
        <v>1137251170</v>
      </c>
      <c r="L150" s="175">
        <f t="shared" si="30"/>
        <v>3150280.2493074792</v>
      </c>
      <c r="M150" s="182">
        <f>IFERROR(H150/$Q$34,"-")</f>
        <v>1.7266944085712919E-2</v>
      </c>
    </row>
    <row r="151" spans="2:13" ht="29.25" customHeight="1">
      <c r="B151" s="393"/>
      <c r="C151" s="386"/>
      <c r="D151" s="403"/>
      <c r="E151" s="80" t="s">
        <v>150</v>
      </c>
      <c r="F151" s="222" t="s">
        <v>171</v>
      </c>
      <c r="G151" s="222" t="s">
        <v>321</v>
      </c>
      <c r="H151" s="81">
        <v>241</v>
      </c>
      <c r="I151" s="82">
        <v>613856730</v>
      </c>
      <c r="J151" s="83">
        <v>132595290</v>
      </c>
      <c r="K151" s="72">
        <f t="shared" si="31"/>
        <v>746452020</v>
      </c>
      <c r="L151" s="176">
        <f t="shared" si="30"/>
        <v>3097311.2863070541</v>
      </c>
      <c r="M151" s="183">
        <f t="shared" ref="M151:M154" si="35">IFERROR(H151/$Q$34,"-")</f>
        <v>1.1527239680489788E-2</v>
      </c>
    </row>
    <row r="152" spans="2:13" ht="29.25" customHeight="1">
      <c r="B152" s="393"/>
      <c r="C152" s="386"/>
      <c r="D152" s="403"/>
      <c r="E152" s="80" t="s">
        <v>174</v>
      </c>
      <c r="F152" s="222" t="s">
        <v>175</v>
      </c>
      <c r="G152" s="222" t="s">
        <v>412</v>
      </c>
      <c r="H152" s="81">
        <v>188</v>
      </c>
      <c r="I152" s="82">
        <v>637504360</v>
      </c>
      <c r="J152" s="83">
        <v>60926970</v>
      </c>
      <c r="K152" s="72">
        <f t="shared" si="31"/>
        <v>698431330</v>
      </c>
      <c r="L152" s="176">
        <f t="shared" si="30"/>
        <v>3715060.2659574468</v>
      </c>
      <c r="M152" s="183">
        <f t="shared" si="35"/>
        <v>8.9922035681829059E-3</v>
      </c>
    </row>
    <row r="153" spans="2:13" ht="29.25" customHeight="1">
      <c r="B153" s="393"/>
      <c r="C153" s="386"/>
      <c r="D153" s="403"/>
      <c r="E153" s="80" t="s">
        <v>153</v>
      </c>
      <c r="F153" s="222" t="s">
        <v>173</v>
      </c>
      <c r="G153" s="222" t="s">
        <v>369</v>
      </c>
      <c r="H153" s="81">
        <v>174</v>
      </c>
      <c r="I153" s="82">
        <v>589328890</v>
      </c>
      <c r="J153" s="83">
        <v>54245570</v>
      </c>
      <c r="K153" s="72">
        <f t="shared" si="31"/>
        <v>643574460</v>
      </c>
      <c r="L153" s="176">
        <f t="shared" si="30"/>
        <v>3698703.7931034481</v>
      </c>
      <c r="M153" s="183">
        <f t="shared" si="35"/>
        <v>8.3225713875735401E-3</v>
      </c>
    </row>
    <row r="154" spans="2:13" ht="29.25" customHeight="1" thickBot="1">
      <c r="B154" s="394"/>
      <c r="C154" s="388"/>
      <c r="D154" s="410"/>
      <c r="E154" s="84" t="s">
        <v>151</v>
      </c>
      <c r="F154" s="223" t="s">
        <v>290</v>
      </c>
      <c r="G154" s="223" t="s">
        <v>377</v>
      </c>
      <c r="H154" s="85">
        <v>166</v>
      </c>
      <c r="I154" s="86">
        <v>345343260</v>
      </c>
      <c r="J154" s="87">
        <v>339393730</v>
      </c>
      <c r="K154" s="73">
        <f t="shared" si="31"/>
        <v>684736990</v>
      </c>
      <c r="L154" s="177">
        <f t="shared" si="30"/>
        <v>4124921.626506024</v>
      </c>
      <c r="M154" s="184">
        <f t="shared" si="35"/>
        <v>7.9399244272253307E-3</v>
      </c>
    </row>
    <row r="155" spans="2:13" ht="29.25" customHeight="1">
      <c r="B155" s="392">
        <v>31</v>
      </c>
      <c r="C155" s="405" t="s">
        <v>41</v>
      </c>
      <c r="D155" s="398">
        <f>Q35</f>
        <v>27885</v>
      </c>
      <c r="E155" s="88" t="s">
        <v>149</v>
      </c>
      <c r="F155" s="221" t="s">
        <v>170</v>
      </c>
      <c r="G155" s="221" t="s">
        <v>304</v>
      </c>
      <c r="H155" s="137">
        <v>411</v>
      </c>
      <c r="I155" s="138">
        <v>1117297570</v>
      </c>
      <c r="J155" s="139">
        <v>156646800</v>
      </c>
      <c r="K155" s="71">
        <f t="shared" si="31"/>
        <v>1273944370</v>
      </c>
      <c r="L155" s="175">
        <f t="shared" si="30"/>
        <v>3099621.3381995135</v>
      </c>
      <c r="M155" s="182">
        <f>IFERROR(H155/$Q$35,"-")</f>
        <v>1.4739107046799354E-2</v>
      </c>
    </row>
    <row r="156" spans="2:13" ht="29.25" customHeight="1">
      <c r="B156" s="393"/>
      <c r="C156" s="386"/>
      <c r="D156" s="403"/>
      <c r="E156" s="80" t="s">
        <v>150</v>
      </c>
      <c r="F156" s="222" t="s">
        <v>171</v>
      </c>
      <c r="G156" s="222" t="s">
        <v>402</v>
      </c>
      <c r="H156" s="81">
        <v>317</v>
      </c>
      <c r="I156" s="82">
        <v>934142860</v>
      </c>
      <c r="J156" s="83">
        <v>232025580</v>
      </c>
      <c r="K156" s="72">
        <f t="shared" si="31"/>
        <v>1166168440</v>
      </c>
      <c r="L156" s="176">
        <f t="shared" si="30"/>
        <v>3678764.7949526813</v>
      </c>
      <c r="M156" s="183">
        <f t="shared" ref="M156:M159" si="36">IFERROR(H156/$Q$35,"-")</f>
        <v>1.1368119060426753E-2</v>
      </c>
    </row>
    <row r="157" spans="2:13" ht="29.25" customHeight="1">
      <c r="B157" s="393"/>
      <c r="C157" s="386"/>
      <c r="D157" s="403"/>
      <c r="E157" s="80" t="s">
        <v>151</v>
      </c>
      <c r="F157" s="222" t="s">
        <v>290</v>
      </c>
      <c r="G157" s="222" t="s">
        <v>357</v>
      </c>
      <c r="H157" s="81">
        <v>254</v>
      </c>
      <c r="I157" s="82">
        <v>494781230</v>
      </c>
      <c r="J157" s="83">
        <v>486176450</v>
      </c>
      <c r="K157" s="72">
        <f t="shared" si="31"/>
        <v>980957680</v>
      </c>
      <c r="L157" s="176">
        <f t="shared" si="30"/>
        <v>3862038.1102362205</v>
      </c>
      <c r="M157" s="183">
        <f t="shared" si="36"/>
        <v>9.108839878070648E-3</v>
      </c>
    </row>
    <row r="158" spans="2:13" ht="29.25" customHeight="1">
      <c r="B158" s="393"/>
      <c r="C158" s="386"/>
      <c r="D158" s="403"/>
      <c r="E158" s="80" t="s">
        <v>174</v>
      </c>
      <c r="F158" s="222" t="s">
        <v>175</v>
      </c>
      <c r="G158" s="222" t="s">
        <v>925</v>
      </c>
      <c r="H158" s="81">
        <v>227</v>
      </c>
      <c r="I158" s="82">
        <v>759568390</v>
      </c>
      <c r="J158" s="83">
        <v>70964320</v>
      </c>
      <c r="K158" s="72">
        <f t="shared" si="31"/>
        <v>830532710</v>
      </c>
      <c r="L158" s="176">
        <f t="shared" si="30"/>
        <v>3658734.4052863438</v>
      </c>
      <c r="M158" s="183">
        <f t="shared" si="36"/>
        <v>8.1405773713466023E-3</v>
      </c>
    </row>
    <row r="159" spans="2:13" ht="29.25" customHeight="1" thickBot="1">
      <c r="B159" s="394"/>
      <c r="C159" s="388"/>
      <c r="D159" s="410"/>
      <c r="E159" s="84" t="s">
        <v>153</v>
      </c>
      <c r="F159" s="223" t="s">
        <v>173</v>
      </c>
      <c r="G159" s="223" t="s">
        <v>324</v>
      </c>
      <c r="H159" s="85">
        <v>201</v>
      </c>
      <c r="I159" s="86">
        <v>744583900</v>
      </c>
      <c r="J159" s="87">
        <v>52220740</v>
      </c>
      <c r="K159" s="73">
        <f t="shared" si="31"/>
        <v>796804640</v>
      </c>
      <c r="L159" s="177">
        <f t="shared" si="30"/>
        <v>3964202.1890547262</v>
      </c>
      <c r="M159" s="183">
        <f t="shared" si="36"/>
        <v>7.2081764389456699E-3</v>
      </c>
    </row>
    <row r="160" spans="2:13" ht="29.25" customHeight="1">
      <c r="B160" s="392">
        <v>32</v>
      </c>
      <c r="C160" s="405" t="s">
        <v>42</v>
      </c>
      <c r="D160" s="398">
        <f>Q36</f>
        <v>23454</v>
      </c>
      <c r="E160" s="88" t="s">
        <v>149</v>
      </c>
      <c r="F160" s="221" t="s">
        <v>170</v>
      </c>
      <c r="G160" s="221" t="s">
        <v>304</v>
      </c>
      <c r="H160" s="137">
        <v>427</v>
      </c>
      <c r="I160" s="138">
        <v>1168738000</v>
      </c>
      <c r="J160" s="139">
        <v>149845860</v>
      </c>
      <c r="K160" s="71">
        <f t="shared" si="31"/>
        <v>1318583860</v>
      </c>
      <c r="L160" s="175">
        <f t="shared" si="30"/>
        <v>3088018.407494145</v>
      </c>
      <c r="M160" s="182">
        <f>IFERROR(H160/$Q$36,"-")</f>
        <v>1.8205849748443761E-2</v>
      </c>
    </row>
    <row r="161" spans="2:13" ht="29.25" customHeight="1">
      <c r="B161" s="393"/>
      <c r="C161" s="386"/>
      <c r="D161" s="403"/>
      <c r="E161" s="80" t="s">
        <v>150</v>
      </c>
      <c r="F161" s="222" t="s">
        <v>171</v>
      </c>
      <c r="G161" s="222" t="s">
        <v>321</v>
      </c>
      <c r="H161" s="81">
        <v>278</v>
      </c>
      <c r="I161" s="82">
        <v>826639680</v>
      </c>
      <c r="J161" s="83">
        <v>160782660</v>
      </c>
      <c r="K161" s="72">
        <f t="shared" si="31"/>
        <v>987422340</v>
      </c>
      <c r="L161" s="176">
        <f t="shared" si="30"/>
        <v>3551878.9208633094</v>
      </c>
      <c r="M161" s="183">
        <f t="shared" ref="M161:M164" si="37">IFERROR(H161/$Q$36,"-")</f>
        <v>1.1852988829197579E-2</v>
      </c>
    </row>
    <row r="162" spans="2:13" ht="29.25" customHeight="1">
      <c r="B162" s="393"/>
      <c r="C162" s="386"/>
      <c r="D162" s="403"/>
      <c r="E162" s="80" t="s">
        <v>151</v>
      </c>
      <c r="F162" s="222" t="s">
        <v>290</v>
      </c>
      <c r="G162" s="222" t="s">
        <v>927</v>
      </c>
      <c r="H162" s="81">
        <v>208</v>
      </c>
      <c r="I162" s="82">
        <v>460493760</v>
      </c>
      <c r="J162" s="83">
        <v>279700360</v>
      </c>
      <c r="K162" s="72">
        <f t="shared" si="31"/>
        <v>740194120</v>
      </c>
      <c r="L162" s="176">
        <f t="shared" si="30"/>
        <v>3558625.576923077</v>
      </c>
      <c r="M162" s="183">
        <f t="shared" si="37"/>
        <v>8.8684232966658137E-3</v>
      </c>
    </row>
    <row r="163" spans="2:13" ht="29.25" customHeight="1">
      <c r="B163" s="393"/>
      <c r="C163" s="386"/>
      <c r="D163" s="403"/>
      <c r="E163" s="80" t="s">
        <v>174</v>
      </c>
      <c r="F163" s="222" t="s">
        <v>175</v>
      </c>
      <c r="G163" s="222" t="s">
        <v>928</v>
      </c>
      <c r="H163" s="81">
        <v>201</v>
      </c>
      <c r="I163" s="82">
        <v>689349650</v>
      </c>
      <c r="J163" s="83">
        <v>58325250</v>
      </c>
      <c r="K163" s="72">
        <f t="shared" si="31"/>
        <v>747674900</v>
      </c>
      <c r="L163" s="176">
        <f t="shared" si="30"/>
        <v>3719775.6218905472</v>
      </c>
      <c r="M163" s="183">
        <f t="shared" si="37"/>
        <v>8.569966743412637E-3</v>
      </c>
    </row>
    <row r="164" spans="2:13" ht="29.25" customHeight="1" thickBot="1">
      <c r="B164" s="394"/>
      <c r="C164" s="388"/>
      <c r="D164" s="410"/>
      <c r="E164" s="84" t="s">
        <v>153</v>
      </c>
      <c r="F164" s="223" t="s">
        <v>173</v>
      </c>
      <c r="G164" s="223" t="s">
        <v>929</v>
      </c>
      <c r="H164" s="85">
        <v>182</v>
      </c>
      <c r="I164" s="86">
        <v>685108680</v>
      </c>
      <c r="J164" s="87">
        <v>45217150</v>
      </c>
      <c r="K164" s="73">
        <f t="shared" si="31"/>
        <v>730325830</v>
      </c>
      <c r="L164" s="177">
        <f t="shared" si="30"/>
        <v>4012779.2857142859</v>
      </c>
      <c r="M164" s="184">
        <f t="shared" si="37"/>
        <v>7.7598703845825874E-3</v>
      </c>
    </row>
    <row r="165" spans="2:13" ht="29.25" customHeight="1">
      <c r="B165" s="392">
        <v>33</v>
      </c>
      <c r="C165" s="405" t="s">
        <v>43</v>
      </c>
      <c r="D165" s="398">
        <f>Q37</f>
        <v>6680</v>
      </c>
      <c r="E165" s="88" t="s">
        <v>149</v>
      </c>
      <c r="F165" s="221" t="s">
        <v>170</v>
      </c>
      <c r="G165" s="221" t="s">
        <v>304</v>
      </c>
      <c r="H165" s="137">
        <v>114</v>
      </c>
      <c r="I165" s="138">
        <v>337422200</v>
      </c>
      <c r="J165" s="139">
        <v>52076830</v>
      </c>
      <c r="K165" s="71">
        <f t="shared" si="31"/>
        <v>389499030</v>
      </c>
      <c r="L165" s="175">
        <f t="shared" si="30"/>
        <v>3416658.1578947366</v>
      </c>
      <c r="M165" s="182">
        <f>IFERROR(H165/$Q$37,"-")</f>
        <v>1.7065868263473054E-2</v>
      </c>
    </row>
    <row r="166" spans="2:13" ht="29.25" customHeight="1">
      <c r="B166" s="393"/>
      <c r="C166" s="386"/>
      <c r="D166" s="403"/>
      <c r="E166" s="80" t="s">
        <v>150</v>
      </c>
      <c r="F166" s="222" t="s">
        <v>171</v>
      </c>
      <c r="G166" s="222" t="s">
        <v>465</v>
      </c>
      <c r="H166" s="81">
        <v>81</v>
      </c>
      <c r="I166" s="82">
        <v>235551190</v>
      </c>
      <c r="J166" s="83">
        <v>41005150</v>
      </c>
      <c r="K166" s="72">
        <f t="shared" si="31"/>
        <v>276556340</v>
      </c>
      <c r="L166" s="176">
        <f t="shared" si="30"/>
        <v>3414275.8024691357</v>
      </c>
      <c r="M166" s="183">
        <f t="shared" ref="M166:M169" si="38">IFERROR(H166/$Q$37,"-")</f>
        <v>1.2125748502994011E-2</v>
      </c>
    </row>
    <row r="167" spans="2:13" ht="29.25" customHeight="1">
      <c r="B167" s="393"/>
      <c r="C167" s="386"/>
      <c r="D167" s="403"/>
      <c r="E167" s="80" t="s">
        <v>151</v>
      </c>
      <c r="F167" s="222" t="s">
        <v>290</v>
      </c>
      <c r="G167" s="222" t="s">
        <v>306</v>
      </c>
      <c r="H167" s="81">
        <v>65</v>
      </c>
      <c r="I167" s="82">
        <v>126712840</v>
      </c>
      <c r="J167" s="83">
        <v>130397310</v>
      </c>
      <c r="K167" s="72">
        <f t="shared" si="31"/>
        <v>257110150</v>
      </c>
      <c r="L167" s="176">
        <f t="shared" si="30"/>
        <v>3955540.769230769</v>
      </c>
      <c r="M167" s="183">
        <f t="shared" si="38"/>
        <v>9.730538922155689E-3</v>
      </c>
    </row>
    <row r="168" spans="2:13" ht="29.25" customHeight="1">
      <c r="B168" s="393"/>
      <c r="C168" s="386"/>
      <c r="D168" s="403"/>
      <c r="E168" s="80" t="s">
        <v>205</v>
      </c>
      <c r="F168" s="222" t="s">
        <v>206</v>
      </c>
      <c r="G168" s="222" t="s">
        <v>428</v>
      </c>
      <c r="H168" s="81">
        <v>64</v>
      </c>
      <c r="I168" s="82">
        <v>154436910</v>
      </c>
      <c r="J168" s="83">
        <v>20755460</v>
      </c>
      <c r="K168" s="72">
        <f t="shared" si="31"/>
        <v>175192370</v>
      </c>
      <c r="L168" s="176">
        <f t="shared" si="30"/>
        <v>2737380.78125</v>
      </c>
      <c r="M168" s="183">
        <f t="shared" si="38"/>
        <v>9.5808383233532933E-3</v>
      </c>
    </row>
    <row r="169" spans="2:13" ht="29.25" customHeight="1" thickBot="1">
      <c r="B169" s="394"/>
      <c r="C169" s="388"/>
      <c r="D169" s="410"/>
      <c r="E169" s="84" t="s">
        <v>145</v>
      </c>
      <c r="F169" s="223" t="s">
        <v>162</v>
      </c>
      <c r="G169" s="223" t="s">
        <v>292</v>
      </c>
      <c r="H169" s="85">
        <v>53</v>
      </c>
      <c r="I169" s="86">
        <v>107117710</v>
      </c>
      <c r="J169" s="87">
        <v>209994580</v>
      </c>
      <c r="K169" s="73">
        <f t="shared" si="31"/>
        <v>317112290</v>
      </c>
      <c r="L169" s="177">
        <f t="shared" si="30"/>
        <v>5983250.7547169812</v>
      </c>
      <c r="M169" s="184">
        <f t="shared" si="38"/>
        <v>7.9341317365269459E-3</v>
      </c>
    </row>
    <row r="170" spans="2:13" ht="29.25" customHeight="1">
      <c r="B170" s="392">
        <v>34</v>
      </c>
      <c r="C170" s="405" t="s">
        <v>45</v>
      </c>
      <c r="D170" s="398">
        <f>Q38</f>
        <v>29757</v>
      </c>
      <c r="E170" s="88" t="s">
        <v>149</v>
      </c>
      <c r="F170" s="221" t="s">
        <v>170</v>
      </c>
      <c r="G170" s="221" t="s">
        <v>304</v>
      </c>
      <c r="H170" s="137">
        <v>568</v>
      </c>
      <c r="I170" s="138">
        <v>1733519840</v>
      </c>
      <c r="J170" s="139">
        <v>202525560</v>
      </c>
      <c r="K170" s="71">
        <f t="shared" si="31"/>
        <v>1936045400</v>
      </c>
      <c r="L170" s="175">
        <f t="shared" si="30"/>
        <v>3408530.6338028167</v>
      </c>
      <c r="M170" s="182">
        <f>IFERROR(H170/$Q$38,"-")</f>
        <v>1.9087945693450282E-2</v>
      </c>
    </row>
    <row r="171" spans="2:13" ht="29.25" customHeight="1">
      <c r="B171" s="393"/>
      <c r="C171" s="386"/>
      <c r="D171" s="403"/>
      <c r="E171" s="80" t="s">
        <v>150</v>
      </c>
      <c r="F171" s="222" t="s">
        <v>171</v>
      </c>
      <c r="G171" s="222" t="s">
        <v>366</v>
      </c>
      <c r="H171" s="81">
        <v>375</v>
      </c>
      <c r="I171" s="82">
        <v>1137431470</v>
      </c>
      <c r="J171" s="83">
        <v>209583070</v>
      </c>
      <c r="K171" s="72">
        <f t="shared" si="31"/>
        <v>1347014540</v>
      </c>
      <c r="L171" s="176">
        <f t="shared" si="30"/>
        <v>3592038.7733333334</v>
      </c>
      <c r="M171" s="183">
        <f t="shared" ref="M171:M174" si="39">IFERROR(H171/$Q$38,"-")</f>
        <v>1.2602076822260309E-2</v>
      </c>
    </row>
    <row r="172" spans="2:13" ht="29.25" customHeight="1">
      <c r="B172" s="393"/>
      <c r="C172" s="386"/>
      <c r="D172" s="403"/>
      <c r="E172" s="80" t="s">
        <v>174</v>
      </c>
      <c r="F172" s="222" t="s">
        <v>175</v>
      </c>
      <c r="G172" s="222" t="s">
        <v>937</v>
      </c>
      <c r="H172" s="81">
        <v>320</v>
      </c>
      <c r="I172" s="82">
        <v>1203331900</v>
      </c>
      <c r="J172" s="83">
        <v>98943740</v>
      </c>
      <c r="K172" s="72">
        <f t="shared" si="31"/>
        <v>1302275640</v>
      </c>
      <c r="L172" s="176">
        <f t="shared" si="30"/>
        <v>4069611.375</v>
      </c>
      <c r="M172" s="183">
        <f t="shared" si="39"/>
        <v>1.075377222166213E-2</v>
      </c>
    </row>
    <row r="173" spans="2:13" ht="29.25" customHeight="1">
      <c r="B173" s="393"/>
      <c r="C173" s="386"/>
      <c r="D173" s="403"/>
      <c r="E173" s="80" t="s">
        <v>153</v>
      </c>
      <c r="F173" s="222" t="s">
        <v>173</v>
      </c>
      <c r="G173" s="222" t="s">
        <v>403</v>
      </c>
      <c r="H173" s="81">
        <v>285</v>
      </c>
      <c r="I173" s="82">
        <v>1257905010</v>
      </c>
      <c r="J173" s="83">
        <v>68731900</v>
      </c>
      <c r="K173" s="72">
        <f t="shared" si="31"/>
        <v>1326636910</v>
      </c>
      <c r="L173" s="176">
        <f t="shared" si="30"/>
        <v>4654866.3508771928</v>
      </c>
      <c r="M173" s="183">
        <f t="shared" si="39"/>
        <v>9.5775783849178352E-3</v>
      </c>
    </row>
    <row r="174" spans="2:13" ht="29.25" customHeight="1" thickBot="1">
      <c r="B174" s="394"/>
      <c r="C174" s="388"/>
      <c r="D174" s="410"/>
      <c r="E174" s="84" t="s">
        <v>151</v>
      </c>
      <c r="F174" s="223" t="s">
        <v>290</v>
      </c>
      <c r="G174" s="223" t="s">
        <v>306</v>
      </c>
      <c r="H174" s="85">
        <v>224</v>
      </c>
      <c r="I174" s="86">
        <v>481005440</v>
      </c>
      <c r="J174" s="87">
        <v>418351340</v>
      </c>
      <c r="K174" s="73">
        <f t="shared" si="31"/>
        <v>899356780</v>
      </c>
      <c r="L174" s="177">
        <f t="shared" si="30"/>
        <v>4014985.625</v>
      </c>
      <c r="M174" s="183">
        <f t="shared" si="39"/>
        <v>7.5276405551634911E-3</v>
      </c>
    </row>
    <row r="175" spans="2:13" ht="29.25" customHeight="1">
      <c r="B175" s="392">
        <v>35</v>
      </c>
      <c r="C175" s="405" t="s">
        <v>2</v>
      </c>
      <c r="D175" s="398">
        <f>Q39</f>
        <v>60596</v>
      </c>
      <c r="E175" s="88" t="s">
        <v>149</v>
      </c>
      <c r="F175" s="221" t="s">
        <v>170</v>
      </c>
      <c r="G175" s="221" t="s">
        <v>304</v>
      </c>
      <c r="H175" s="137">
        <v>900</v>
      </c>
      <c r="I175" s="138">
        <v>2507456310</v>
      </c>
      <c r="J175" s="139">
        <v>354308120</v>
      </c>
      <c r="K175" s="71">
        <f t="shared" si="31"/>
        <v>2861764430</v>
      </c>
      <c r="L175" s="175">
        <f t="shared" si="30"/>
        <v>3179738.2555555557</v>
      </c>
      <c r="M175" s="182">
        <f>IFERROR(H175/$Q$39,"-")</f>
        <v>1.485246550927454E-2</v>
      </c>
    </row>
    <row r="176" spans="2:13" ht="29.25" customHeight="1">
      <c r="B176" s="393"/>
      <c r="C176" s="386"/>
      <c r="D176" s="403"/>
      <c r="E176" s="80" t="s">
        <v>150</v>
      </c>
      <c r="F176" s="222" t="s">
        <v>171</v>
      </c>
      <c r="G176" s="222" t="s">
        <v>305</v>
      </c>
      <c r="H176" s="81">
        <v>711</v>
      </c>
      <c r="I176" s="82">
        <v>1955506020</v>
      </c>
      <c r="J176" s="83">
        <v>450603870</v>
      </c>
      <c r="K176" s="72">
        <f t="shared" si="31"/>
        <v>2406109890</v>
      </c>
      <c r="L176" s="176">
        <f t="shared" si="30"/>
        <v>3384120.8016877635</v>
      </c>
      <c r="M176" s="183">
        <f t="shared" ref="M176:M179" si="40">IFERROR(H176/$Q$39,"-")</f>
        <v>1.1733447752326886E-2</v>
      </c>
    </row>
    <row r="177" spans="2:13" ht="29.25" customHeight="1">
      <c r="B177" s="393"/>
      <c r="C177" s="386"/>
      <c r="D177" s="403"/>
      <c r="E177" s="80" t="s">
        <v>151</v>
      </c>
      <c r="F177" s="222" t="s">
        <v>290</v>
      </c>
      <c r="G177" s="222" t="s">
        <v>364</v>
      </c>
      <c r="H177" s="81">
        <v>537</v>
      </c>
      <c r="I177" s="82">
        <v>1106339510</v>
      </c>
      <c r="J177" s="83">
        <v>952831480</v>
      </c>
      <c r="K177" s="72">
        <f t="shared" si="31"/>
        <v>2059170990</v>
      </c>
      <c r="L177" s="176">
        <f t="shared" si="30"/>
        <v>3834582.8491620109</v>
      </c>
      <c r="M177" s="183">
        <f t="shared" si="40"/>
        <v>8.8619710872004757E-3</v>
      </c>
    </row>
    <row r="178" spans="2:13" ht="29.25" customHeight="1">
      <c r="B178" s="393"/>
      <c r="C178" s="386"/>
      <c r="D178" s="403"/>
      <c r="E178" s="80" t="s">
        <v>153</v>
      </c>
      <c r="F178" s="222" t="s">
        <v>173</v>
      </c>
      <c r="G178" s="222" t="s">
        <v>337</v>
      </c>
      <c r="H178" s="81">
        <v>463</v>
      </c>
      <c r="I178" s="82">
        <v>1662584590</v>
      </c>
      <c r="J178" s="83">
        <v>147478710</v>
      </c>
      <c r="K178" s="72">
        <f t="shared" si="31"/>
        <v>1810063300</v>
      </c>
      <c r="L178" s="176">
        <f t="shared" si="30"/>
        <v>3909423.9740820737</v>
      </c>
      <c r="M178" s="183">
        <f t="shared" si="40"/>
        <v>7.640768367549013E-3</v>
      </c>
    </row>
    <row r="179" spans="2:13" ht="29.25" customHeight="1" thickBot="1">
      <c r="B179" s="394"/>
      <c r="C179" s="388"/>
      <c r="D179" s="410"/>
      <c r="E179" s="84" t="s">
        <v>152</v>
      </c>
      <c r="F179" s="223" t="s">
        <v>172</v>
      </c>
      <c r="G179" s="223" t="s">
        <v>449</v>
      </c>
      <c r="H179" s="85">
        <v>461</v>
      </c>
      <c r="I179" s="86">
        <v>1097723620</v>
      </c>
      <c r="J179" s="87">
        <v>205870280</v>
      </c>
      <c r="K179" s="73">
        <f t="shared" si="31"/>
        <v>1303593900</v>
      </c>
      <c r="L179" s="177">
        <f t="shared" si="30"/>
        <v>2827752.4945770064</v>
      </c>
      <c r="M179" s="184">
        <f t="shared" si="40"/>
        <v>7.6077628886395141E-3</v>
      </c>
    </row>
    <row r="180" spans="2:13" ht="29.25" customHeight="1">
      <c r="B180" s="392">
        <v>36</v>
      </c>
      <c r="C180" s="405" t="s">
        <v>3</v>
      </c>
      <c r="D180" s="398">
        <f>Q40</f>
        <v>16741</v>
      </c>
      <c r="E180" s="88" t="s">
        <v>149</v>
      </c>
      <c r="F180" s="221" t="s">
        <v>170</v>
      </c>
      <c r="G180" s="221" t="s">
        <v>304</v>
      </c>
      <c r="H180" s="137">
        <v>245</v>
      </c>
      <c r="I180" s="138">
        <v>697118730</v>
      </c>
      <c r="J180" s="139">
        <v>89427950</v>
      </c>
      <c r="K180" s="71">
        <f t="shared" si="31"/>
        <v>786546680</v>
      </c>
      <c r="L180" s="175">
        <f t="shared" si="30"/>
        <v>3210394.612244898</v>
      </c>
      <c r="M180" s="182">
        <f>IFERROR(H180/$Q$40,"-")</f>
        <v>1.4634729108177529E-2</v>
      </c>
    </row>
    <row r="181" spans="2:13" ht="29.25" customHeight="1">
      <c r="B181" s="393"/>
      <c r="C181" s="386"/>
      <c r="D181" s="403"/>
      <c r="E181" s="80" t="s">
        <v>150</v>
      </c>
      <c r="F181" s="222" t="s">
        <v>171</v>
      </c>
      <c r="G181" s="222" t="s">
        <v>402</v>
      </c>
      <c r="H181" s="81">
        <v>194</v>
      </c>
      <c r="I181" s="82">
        <v>497158640</v>
      </c>
      <c r="J181" s="83">
        <v>118718250</v>
      </c>
      <c r="K181" s="72">
        <f t="shared" si="31"/>
        <v>615876890</v>
      </c>
      <c r="L181" s="176">
        <f t="shared" si="30"/>
        <v>3174623.1443298971</v>
      </c>
      <c r="M181" s="183">
        <f t="shared" ref="M181:M184" si="41">IFERROR(H181/$Q$40,"-")</f>
        <v>1.1588316110148737E-2</v>
      </c>
    </row>
    <row r="182" spans="2:13" ht="29.25" customHeight="1">
      <c r="B182" s="393"/>
      <c r="C182" s="386"/>
      <c r="D182" s="403"/>
      <c r="E182" s="80" t="s">
        <v>151</v>
      </c>
      <c r="F182" s="222" t="s">
        <v>290</v>
      </c>
      <c r="G182" s="222" t="s">
        <v>364</v>
      </c>
      <c r="H182" s="81">
        <v>168</v>
      </c>
      <c r="I182" s="82">
        <v>319576640</v>
      </c>
      <c r="J182" s="83">
        <v>278767420</v>
      </c>
      <c r="K182" s="72">
        <f t="shared" si="31"/>
        <v>598344060</v>
      </c>
      <c r="L182" s="176">
        <f t="shared" si="30"/>
        <v>3561571.7857142859</v>
      </c>
      <c r="M182" s="183">
        <f t="shared" si="41"/>
        <v>1.003524281703602E-2</v>
      </c>
    </row>
    <row r="183" spans="2:13" ht="29.25" customHeight="1">
      <c r="B183" s="393"/>
      <c r="C183" s="386"/>
      <c r="D183" s="403"/>
      <c r="E183" s="80" t="s">
        <v>152</v>
      </c>
      <c r="F183" s="222" t="s">
        <v>172</v>
      </c>
      <c r="G183" s="222" t="s">
        <v>945</v>
      </c>
      <c r="H183" s="81">
        <v>159</v>
      </c>
      <c r="I183" s="82">
        <v>413851660</v>
      </c>
      <c r="J183" s="83">
        <v>69155290</v>
      </c>
      <c r="K183" s="72">
        <f t="shared" si="31"/>
        <v>483006950</v>
      </c>
      <c r="L183" s="176">
        <f t="shared" si="30"/>
        <v>3037779.5597484275</v>
      </c>
      <c r="M183" s="183">
        <f t="shared" si="41"/>
        <v>9.4976405232662323E-3</v>
      </c>
    </row>
    <row r="184" spans="2:13" ht="29.25" customHeight="1" thickBot="1">
      <c r="B184" s="394"/>
      <c r="C184" s="388"/>
      <c r="D184" s="410"/>
      <c r="E184" s="84" t="s">
        <v>153</v>
      </c>
      <c r="F184" s="223" t="s">
        <v>173</v>
      </c>
      <c r="G184" s="223" t="s">
        <v>946</v>
      </c>
      <c r="H184" s="85">
        <v>128</v>
      </c>
      <c r="I184" s="86">
        <v>509735580</v>
      </c>
      <c r="J184" s="87">
        <v>37238510</v>
      </c>
      <c r="K184" s="73">
        <f t="shared" si="31"/>
        <v>546974090</v>
      </c>
      <c r="L184" s="177">
        <f t="shared" si="30"/>
        <v>4273235.078125</v>
      </c>
      <c r="M184" s="184">
        <f t="shared" si="41"/>
        <v>7.6458992891703008E-3</v>
      </c>
    </row>
    <row r="185" spans="2:13" ht="29.25" customHeight="1">
      <c r="B185" s="392">
        <v>37</v>
      </c>
      <c r="C185" s="405" t="s">
        <v>4</v>
      </c>
      <c r="D185" s="398">
        <f>Q41</f>
        <v>51067</v>
      </c>
      <c r="E185" s="88" t="s">
        <v>149</v>
      </c>
      <c r="F185" s="221" t="s">
        <v>170</v>
      </c>
      <c r="G185" s="221" t="s">
        <v>304</v>
      </c>
      <c r="H185" s="137">
        <v>808</v>
      </c>
      <c r="I185" s="138">
        <v>2286668070</v>
      </c>
      <c r="J185" s="139">
        <v>337096170</v>
      </c>
      <c r="K185" s="71">
        <f t="shared" si="31"/>
        <v>2623764240</v>
      </c>
      <c r="L185" s="175">
        <f t="shared" si="30"/>
        <v>3247232.9702970297</v>
      </c>
      <c r="M185" s="182">
        <f>IFERROR(H185/$Q$41,"-")</f>
        <v>1.5822351029040279E-2</v>
      </c>
    </row>
    <row r="186" spans="2:13" ht="29.25" customHeight="1">
      <c r="B186" s="393"/>
      <c r="C186" s="386"/>
      <c r="D186" s="403"/>
      <c r="E186" s="80" t="s">
        <v>150</v>
      </c>
      <c r="F186" s="222" t="s">
        <v>171</v>
      </c>
      <c r="G186" s="222" t="s">
        <v>409</v>
      </c>
      <c r="H186" s="81">
        <v>581</v>
      </c>
      <c r="I186" s="82">
        <v>1619768970</v>
      </c>
      <c r="J186" s="83">
        <v>359162510</v>
      </c>
      <c r="K186" s="72">
        <f t="shared" si="31"/>
        <v>1978931480</v>
      </c>
      <c r="L186" s="176">
        <f t="shared" si="30"/>
        <v>3406078.2788296039</v>
      </c>
      <c r="M186" s="183">
        <f t="shared" ref="M186:M189" si="42">IFERROR(H186/$Q$41,"-")</f>
        <v>1.137721033152525E-2</v>
      </c>
    </row>
    <row r="187" spans="2:13" ht="29.25" customHeight="1">
      <c r="B187" s="393"/>
      <c r="C187" s="386"/>
      <c r="D187" s="403"/>
      <c r="E187" s="80" t="s">
        <v>151</v>
      </c>
      <c r="F187" s="222" t="s">
        <v>290</v>
      </c>
      <c r="G187" s="222" t="s">
        <v>306</v>
      </c>
      <c r="H187" s="81">
        <v>467</v>
      </c>
      <c r="I187" s="82">
        <v>1006126660</v>
      </c>
      <c r="J187" s="83">
        <v>711764680</v>
      </c>
      <c r="K187" s="72">
        <f t="shared" si="31"/>
        <v>1717891340</v>
      </c>
      <c r="L187" s="176">
        <f t="shared" si="30"/>
        <v>3678568.1798715205</v>
      </c>
      <c r="M187" s="183">
        <f t="shared" si="42"/>
        <v>9.1448489239626379E-3</v>
      </c>
    </row>
    <row r="188" spans="2:13" ht="29.25" customHeight="1">
      <c r="B188" s="393"/>
      <c r="C188" s="386"/>
      <c r="D188" s="403"/>
      <c r="E188" s="80" t="s">
        <v>152</v>
      </c>
      <c r="F188" s="222" t="s">
        <v>172</v>
      </c>
      <c r="G188" s="222" t="s">
        <v>360</v>
      </c>
      <c r="H188" s="81">
        <v>452</v>
      </c>
      <c r="I188" s="82">
        <v>1059704170</v>
      </c>
      <c r="J188" s="83">
        <v>220005350</v>
      </c>
      <c r="K188" s="72">
        <f t="shared" si="31"/>
        <v>1279709520</v>
      </c>
      <c r="L188" s="176">
        <f t="shared" si="30"/>
        <v>2831215.7522123894</v>
      </c>
      <c r="M188" s="183">
        <f t="shared" si="42"/>
        <v>8.8511171598096624E-3</v>
      </c>
    </row>
    <row r="189" spans="2:13" ht="29.25" customHeight="1" thickBot="1">
      <c r="B189" s="394"/>
      <c r="C189" s="388"/>
      <c r="D189" s="410"/>
      <c r="E189" s="84" t="s">
        <v>153</v>
      </c>
      <c r="F189" s="223" t="s">
        <v>173</v>
      </c>
      <c r="G189" s="223" t="s">
        <v>441</v>
      </c>
      <c r="H189" s="85">
        <v>410</v>
      </c>
      <c r="I189" s="86">
        <v>1401682170</v>
      </c>
      <c r="J189" s="87">
        <v>139245610</v>
      </c>
      <c r="K189" s="73">
        <f t="shared" si="31"/>
        <v>1540927780</v>
      </c>
      <c r="L189" s="177">
        <f t="shared" si="30"/>
        <v>3758360.4390243902</v>
      </c>
      <c r="M189" s="183">
        <f t="shared" si="42"/>
        <v>8.0286682201813307E-3</v>
      </c>
    </row>
    <row r="190" spans="2:13" ht="29.25" customHeight="1">
      <c r="B190" s="392">
        <v>38</v>
      </c>
      <c r="C190" s="405" t="s">
        <v>46</v>
      </c>
      <c r="D190" s="398">
        <f>Q42</f>
        <v>10794</v>
      </c>
      <c r="E190" s="88" t="s">
        <v>149</v>
      </c>
      <c r="F190" s="221" t="s">
        <v>170</v>
      </c>
      <c r="G190" s="221" t="s">
        <v>442</v>
      </c>
      <c r="H190" s="137">
        <v>221</v>
      </c>
      <c r="I190" s="138">
        <v>512403800</v>
      </c>
      <c r="J190" s="139">
        <v>81642100</v>
      </c>
      <c r="K190" s="71">
        <f t="shared" si="31"/>
        <v>594045900</v>
      </c>
      <c r="L190" s="175">
        <f t="shared" si="30"/>
        <v>2687990.4977375567</v>
      </c>
      <c r="M190" s="182">
        <f>IFERROR(H190/$Q$42,"-")</f>
        <v>2.0474337594960163E-2</v>
      </c>
    </row>
    <row r="191" spans="2:13" ht="29.25" customHeight="1">
      <c r="B191" s="393"/>
      <c r="C191" s="386"/>
      <c r="D191" s="403"/>
      <c r="E191" s="80" t="s">
        <v>150</v>
      </c>
      <c r="F191" s="222" t="s">
        <v>171</v>
      </c>
      <c r="G191" s="222" t="s">
        <v>434</v>
      </c>
      <c r="H191" s="81">
        <v>121</v>
      </c>
      <c r="I191" s="82">
        <v>321561210</v>
      </c>
      <c r="J191" s="83">
        <v>82506260</v>
      </c>
      <c r="K191" s="72">
        <f t="shared" si="31"/>
        <v>404067470</v>
      </c>
      <c r="L191" s="176">
        <f t="shared" si="30"/>
        <v>3339400.5785123967</v>
      </c>
      <c r="M191" s="183">
        <f t="shared" ref="M191:M194" si="43">IFERROR(H191/$Q$42,"-")</f>
        <v>1.1209931443394478E-2</v>
      </c>
    </row>
    <row r="192" spans="2:13" ht="29.25" customHeight="1">
      <c r="B192" s="393"/>
      <c r="C192" s="386"/>
      <c r="D192" s="403"/>
      <c r="E192" s="80" t="s">
        <v>174</v>
      </c>
      <c r="F192" s="222" t="s">
        <v>175</v>
      </c>
      <c r="G192" s="222" t="s">
        <v>952</v>
      </c>
      <c r="H192" s="81">
        <v>105</v>
      </c>
      <c r="I192" s="82">
        <v>408143090</v>
      </c>
      <c r="J192" s="83">
        <v>32625870</v>
      </c>
      <c r="K192" s="72">
        <f t="shared" si="31"/>
        <v>440768960</v>
      </c>
      <c r="L192" s="176">
        <f t="shared" si="30"/>
        <v>4197799.6190476194</v>
      </c>
      <c r="M192" s="183">
        <f t="shared" si="43"/>
        <v>9.727626459143969E-3</v>
      </c>
    </row>
    <row r="193" spans="2:13" ht="29.25" customHeight="1">
      <c r="B193" s="393"/>
      <c r="C193" s="386"/>
      <c r="D193" s="403"/>
      <c r="E193" s="80" t="s">
        <v>151</v>
      </c>
      <c r="F193" s="222" t="s">
        <v>290</v>
      </c>
      <c r="G193" s="222" t="s">
        <v>367</v>
      </c>
      <c r="H193" s="81">
        <v>99</v>
      </c>
      <c r="I193" s="82">
        <v>203914670</v>
      </c>
      <c r="J193" s="83">
        <v>154196440</v>
      </c>
      <c r="K193" s="72">
        <f t="shared" si="31"/>
        <v>358111110</v>
      </c>
      <c r="L193" s="176">
        <f t="shared" si="30"/>
        <v>3617283.9393939395</v>
      </c>
      <c r="M193" s="183">
        <f t="shared" si="43"/>
        <v>9.1717620900500282E-3</v>
      </c>
    </row>
    <row r="194" spans="2:13" ht="29.25" customHeight="1" thickBot="1">
      <c r="B194" s="394"/>
      <c r="C194" s="388"/>
      <c r="D194" s="410"/>
      <c r="E194" s="84" t="s">
        <v>152</v>
      </c>
      <c r="F194" s="223" t="s">
        <v>172</v>
      </c>
      <c r="G194" s="223" t="s">
        <v>307</v>
      </c>
      <c r="H194" s="85">
        <v>86</v>
      </c>
      <c r="I194" s="86">
        <v>196989620</v>
      </c>
      <c r="J194" s="87">
        <v>52737120</v>
      </c>
      <c r="K194" s="73">
        <f t="shared" si="31"/>
        <v>249726740</v>
      </c>
      <c r="L194" s="177">
        <f t="shared" si="30"/>
        <v>2903799.3023255812</v>
      </c>
      <c r="M194" s="183">
        <f t="shared" si="43"/>
        <v>7.9673892903464882E-3</v>
      </c>
    </row>
    <row r="195" spans="2:13" ht="29.25" customHeight="1">
      <c r="B195" s="392">
        <v>39</v>
      </c>
      <c r="C195" s="405" t="s">
        <v>9</v>
      </c>
      <c r="D195" s="398">
        <f>Q43</f>
        <v>60444</v>
      </c>
      <c r="E195" s="88" t="s">
        <v>149</v>
      </c>
      <c r="F195" s="221" t="s">
        <v>170</v>
      </c>
      <c r="G195" s="221" t="s">
        <v>304</v>
      </c>
      <c r="H195" s="137">
        <v>1077</v>
      </c>
      <c r="I195" s="138">
        <v>2873818630</v>
      </c>
      <c r="J195" s="139">
        <v>436611670</v>
      </c>
      <c r="K195" s="71">
        <f t="shared" si="31"/>
        <v>3310430300</v>
      </c>
      <c r="L195" s="175">
        <f t="shared" si="30"/>
        <v>3073751.4391829157</v>
      </c>
      <c r="M195" s="182">
        <f>IFERROR(H195/$Q$43,"-")</f>
        <v>1.7818145721659719E-2</v>
      </c>
    </row>
    <row r="196" spans="2:13" ht="29.25" customHeight="1">
      <c r="B196" s="393"/>
      <c r="C196" s="386"/>
      <c r="D196" s="403"/>
      <c r="E196" s="80" t="s">
        <v>150</v>
      </c>
      <c r="F196" s="222" t="s">
        <v>171</v>
      </c>
      <c r="G196" s="222" t="s">
        <v>366</v>
      </c>
      <c r="H196" s="81">
        <v>790</v>
      </c>
      <c r="I196" s="82">
        <v>1993515290</v>
      </c>
      <c r="J196" s="83">
        <v>530297380</v>
      </c>
      <c r="K196" s="72">
        <f t="shared" si="31"/>
        <v>2523812670</v>
      </c>
      <c r="L196" s="176">
        <f t="shared" si="30"/>
        <v>3194699.5822784812</v>
      </c>
      <c r="M196" s="183">
        <f t="shared" ref="M196:M199" si="44">IFERROR(H196/$Q$43,"-")</f>
        <v>1.3069949043742968E-2</v>
      </c>
    </row>
    <row r="197" spans="2:13" ht="29.25" customHeight="1">
      <c r="B197" s="393"/>
      <c r="C197" s="386"/>
      <c r="D197" s="403"/>
      <c r="E197" s="80" t="s">
        <v>151</v>
      </c>
      <c r="F197" s="222" t="s">
        <v>290</v>
      </c>
      <c r="G197" s="222" t="s">
        <v>377</v>
      </c>
      <c r="H197" s="81">
        <v>597</v>
      </c>
      <c r="I197" s="82">
        <v>1268428560</v>
      </c>
      <c r="J197" s="83">
        <v>959753530</v>
      </c>
      <c r="K197" s="72">
        <f t="shared" si="31"/>
        <v>2228182090</v>
      </c>
      <c r="L197" s="176">
        <f t="shared" ref="L197:L260" si="45">IFERROR(K197/H197,"-")</f>
        <v>3732298.3082077052</v>
      </c>
      <c r="M197" s="183">
        <f t="shared" si="44"/>
        <v>9.8769108596386736E-3</v>
      </c>
    </row>
    <row r="198" spans="2:13" ht="29.25" customHeight="1">
      <c r="B198" s="393"/>
      <c r="C198" s="386"/>
      <c r="D198" s="403"/>
      <c r="E198" s="80" t="s">
        <v>152</v>
      </c>
      <c r="F198" s="222" t="s">
        <v>172</v>
      </c>
      <c r="G198" s="222" t="s">
        <v>307</v>
      </c>
      <c r="H198" s="81">
        <v>554</v>
      </c>
      <c r="I198" s="82">
        <v>1256611660</v>
      </c>
      <c r="J198" s="83">
        <v>279865790</v>
      </c>
      <c r="K198" s="72">
        <f t="shared" ref="K198:K261" si="46">SUM(I198:J198)</f>
        <v>1536477450</v>
      </c>
      <c r="L198" s="176">
        <f t="shared" si="45"/>
        <v>2773425</v>
      </c>
      <c r="M198" s="183">
        <f t="shared" si="44"/>
        <v>9.1655085699159557E-3</v>
      </c>
    </row>
    <row r="199" spans="2:13" ht="29.25" customHeight="1" thickBot="1">
      <c r="B199" s="394"/>
      <c r="C199" s="388"/>
      <c r="D199" s="410"/>
      <c r="E199" s="84" t="s">
        <v>153</v>
      </c>
      <c r="F199" s="223" t="s">
        <v>173</v>
      </c>
      <c r="G199" s="223" t="s">
        <v>957</v>
      </c>
      <c r="H199" s="85">
        <v>431</v>
      </c>
      <c r="I199" s="86">
        <v>1566054780</v>
      </c>
      <c r="J199" s="87">
        <v>113327580</v>
      </c>
      <c r="K199" s="73">
        <f t="shared" si="46"/>
        <v>1679382360</v>
      </c>
      <c r="L199" s="177">
        <f t="shared" si="45"/>
        <v>3896478.7935034805</v>
      </c>
      <c r="M199" s="183">
        <f t="shared" si="44"/>
        <v>7.1305671365230628E-3</v>
      </c>
    </row>
    <row r="200" spans="2:13" ht="29.25" customHeight="1">
      <c r="B200" s="392">
        <v>40</v>
      </c>
      <c r="C200" s="405" t="s">
        <v>47</v>
      </c>
      <c r="D200" s="398">
        <f>Q44</f>
        <v>13161</v>
      </c>
      <c r="E200" s="88" t="s">
        <v>149</v>
      </c>
      <c r="F200" s="221" t="s">
        <v>170</v>
      </c>
      <c r="G200" s="221" t="s">
        <v>304</v>
      </c>
      <c r="H200" s="137">
        <v>262</v>
      </c>
      <c r="I200" s="138">
        <v>680743370</v>
      </c>
      <c r="J200" s="139">
        <v>82676540</v>
      </c>
      <c r="K200" s="71">
        <f t="shared" si="46"/>
        <v>763419910</v>
      </c>
      <c r="L200" s="175">
        <f t="shared" si="45"/>
        <v>2913816.4503816795</v>
      </c>
      <c r="M200" s="182">
        <f>IFERROR(H200/$Q$44,"-")</f>
        <v>1.9907301876757086E-2</v>
      </c>
    </row>
    <row r="201" spans="2:13" ht="29.25" customHeight="1">
      <c r="B201" s="393"/>
      <c r="C201" s="386"/>
      <c r="D201" s="403"/>
      <c r="E201" s="80" t="s">
        <v>174</v>
      </c>
      <c r="F201" s="222" t="s">
        <v>175</v>
      </c>
      <c r="G201" s="222" t="s">
        <v>961</v>
      </c>
      <c r="H201" s="81">
        <v>157</v>
      </c>
      <c r="I201" s="82">
        <v>600948890</v>
      </c>
      <c r="J201" s="83">
        <v>41221630</v>
      </c>
      <c r="K201" s="72">
        <f t="shared" si="46"/>
        <v>642170520</v>
      </c>
      <c r="L201" s="176">
        <f t="shared" si="45"/>
        <v>4090258.0891719745</v>
      </c>
      <c r="M201" s="183">
        <f t="shared" ref="M201:M204" si="47">IFERROR(H201/$Q$44,"-")</f>
        <v>1.1929184712407871E-2</v>
      </c>
    </row>
    <row r="202" spans="2:13" ht="29.25" customHeight="1">
      <c r="B202" s="393"/>
      <c r="C202" s="386"/>
      <c r="D202" s="403"/>
      <c r="E202" s="80" t="s">
        <v>150</v>
      </c>
      <c r="F202" s="222" t="s">
        <v>171</v>
      </c>
      <c r="G202" s="222" t="s">
        <v>339</v>
      </c>
      <c r="H202" s="81">
        <v>154</v>
      </c>
      <c r="I202" s="82">
        <v>454135070</v>
      </c>
      <c r="J202" s="83">
        <v>86329640</v>
      </c>
      <c r="K202" s="72">
        <f t="shared" si="46"/>
        <v>540464710</v>
      </c>
      <c r="L202" s="176">
        <f t="shared" si="45"/>
        <v>3509511.1038961038</v>
      </c>
      <c r="M202" s="183">
        <f t="shared" si="47"/>
        <v>1.1701238507712181E-2</v>
      </c>
    </row>
    <row r="203" spans="2:13" ht="29.25" customHeight="1">
      <c r="B203" s="393"/>
      <c r="C203" s="386"/>
      <c r="D203" s="403"/>
      <c r="E203" s="80" t="s">
        <v>151</v>
      </c>
      <c r="F203" s="222" t="s">
        <v>290</v>
      </c>
      <c r="G203" s="222" t="s">
        <v>357</v>
      </c>
      <c r="H203" s="81">
        <v>106</v>
      </c>
      <c r="I203" s="82">
        <v>198612420</v>
      </c>
      <c r="J203" s="83">
        <v>173113030</v>
      </c>
      <c r="K203" s="72">
        <f t="shared" si="46"/>
        <v>371725450</v>
      </c>
      <c r="L203" s="176">
        <f t="shared" si="45"/>
        <v>3506843.8679245282</v>
      </c>
      <c r="M203" s="183">
        <f t="shared" si="47"/>
        <v>8.0540992325811109E-3</v>
      </c>
    </row>
    <row r="204" spans="2:13" ht="29.25" customHeight="1" thickBot="1">
      <c r="B204" s="394"/>
      <c r="C204" s="388"/>
      <c r="D204" s="410"/>
      <c r="E204" s="84" t="s">
        <v>152</v>
      </c>
      <c r="F204" s="223" t="s">
        <v>172</v>
      </c>
      <c r="G204" s="223" t="s">
        <v>381</v>
      </c>
      <c r="H204" s="85">
        <v>93</v>
      </c>
      <c r="I204" s="86">
        <v>212615810</v>
      </c>
      <c r="J204" s="87">
        <v>62550250</v>
      </c>
      <c r="K204" s="73">
        <f t="shared" si="46"/>
        <v>275166060</v>
      </c>
      <c r="L204" s="177">
        <f t="shared" si="45"/>
        <v>2958774.8387096776</v>
      </c>
      <c r="M204" s="184">
        <f t="shared" si="47"/>
        <v>7.0663323455664459E-3</v>
      </c>
    </row>
    <row r="205" spans="2:13" ht="29.25" customHeight="1">
      <c r="B205" s="392">
        <v>41</v>
      </c>
      <c r="C205" s="405" t="s">
        <v>14</v>
      </c>
      <c r="D205" s="398">
        <f>Q45</f>
        <v>24206</v>
      </c>
      <c r="E205" s="88" t="s">
        <v>149</v>
      </c>
      <c r="F205" s="221" t="s">
        <v>170</v>
      </c>
      <c r="G205" s="221" t="s">
        <v>304</v>
      </c>
      <c r="H205" s="137">
        <v>432</v>
      </c>
      <c r="I205" s="138">
        <v>1096908710</v>
      </c>
      <c r="J205" s="139">
        <v>162935780</v>
      </c>
      <c r="K205" s="71">
        <f t="shared" si="46"/>
        <v>1259844490</v>
      </c>
      <c r="L205" s="175">
        <f t="shared" si="45"/>
        <v>2916306.6898148148</v>
      </c>
      <c r="M205" s="182">
        <f>IFERROR(H205/$Q$45,"-")</f>
        <v>1.7846814839296041E-2</v>
      </c>
    </row>
    <row r="206" spans="2:13" ht="29.25" customHeight="1">
      <c r="B206" s="393"/>
      <c r="C206" s="386"/>
      <c r="D206" s="403"/>
      <c r="E206" s="80" t="s">
        <v>150</v>
      </c>
      <c r="F206" s="222" t="s">
        <v>171</v>
      </c>
      <c r="G206" s="222" t="s">
        <v>421</v>
      </c>
      <c r="H206" s="81">
        <v>282</v>
      </c>
      <c r="I206" s="82">
        <v>692105190</v>
      </c>
      <c r="J206" s="83">
        <v>212950030</v>
      </c>
      <c r="K206" s="72">
        <f t="shared" si="46"/>
        <v>905055220</v>
      </c>
      <c r="L206" s="176">
        <f t="shared" si="45"/>
        <v>3209415.6737588653</v>
      </c>
      <c r="M206" s="183">
        <f t="shared" ref="M206:M209" si="48">IFERROR(H206/$Q$45,"-")</f>
        <v>1.1650004131207139E-2</v>
      </c>
    </row>
    <row r="207" spans="2:13" ht="29.25" customHeight="1">
      <c r="B207" s="393"/>
      <c r="C207" s="386"/>
      <c r="D207" s="403"/>
      <c r="E207" s="80" t="s">
        <v>152</v>
      </c>
      <c r="F207" s="222" t="s">
        <v>172</v>
      </c>
      <c r="G207" s="222" t="s">
        <v>964</v>
      </c>
      <c r="H207" s="81">
        <v>279</v>
      </c>
      <c r="I207" s="82">
        <v>572758950</v>
      </c>
      <c r="J207" s="83">
        <v>116172530</v>
      </c>
      <c r="K207" s="72">
        <f t="shared" si="46"/>
        <v>688931480</v>
      </c>
      <c r="L207" s="176">
        <f t="shared" si="45"/>
        <v>2469288.458781362</v>
      </c>
      <c r="M207" s="183">
        <f t="shared" si="48"/>
        <v>1.1526067917045361E-2</v>
      </c>
    </row>
    <row r="208" spans="2:13" ht="29.25" customHeight="1">
      <c r="B208" s="393"/>
      <c r="C208" s="386"/>
      <c r="D208" s="403"/>
      <c r="E208" s="80" t="s">
        <v>151</v>
      </c>
      <c r="F208" s="222" t="s">
        <v>290</v>
      </c>
      <c r="G208" s="222" t="s">
        <v>367</v>
      </c>
      <c r="H208" s="81">
        <v>228</v>
      </c>
      <c r="I208" s="82">
        <v>518260980</v>
      </c>
      <c r="J208" s="83">
        <v>410859380</v>
      </c>
      <c r="K208" s="72">
        <f t="shared" si="46"/>
        <v>929120360</v>
      </c>
      <c r="L208" s="176">
        <f t="shared" si="45"/>
        <v>4075089.2982456139</v>
      </c>
      <c r="M208" s="183">
        <f t="shared" si="48"/>
        <v>9.4191522762951327E-3</v>
      </c>
    </row>
    <row r="209" spans="2:13" ht="29.25" customHeight="1" thickBot="1">
      <c r="B209" s="394"/>
      <c r="C209" s="388"/>
      <c r="D209" s="410"/>
      <c r="E209" s="84" t="s">
        <v>153</v>
      </c>
      <c r="F209" s="223" t="s">
        <v>173</v>
      </c>
      <c r="G209" s="223" t="s">
        <v>422</v>
      </c>
      <c r="H209" s="85">
        <v>166</v>
      </c>
      <c r="I209" s="86">
        <v>632403860</v>
      </c>
      <c r="J209" s="87">
        <v>53684700</v>
      </c>
      <c r="K209" s="73">
        <f t="shared" si="46"/>
        <v>686088560</v>
      </c>
      <c r="L209" s="177">
        <f t="shared" si="45"/>
        <v>4133063.6144578313</v>
      </c>
      <c r="M209" s="183">
        <f t="shared" si="48"/>
        <v>6.8578038502850533E-3</v>
      </c>
    </row>
    <row r="210" spans="2:13" ht="29.25" customHeight="1">
      <c r="B210" s="392">
        <v>42</v>
      </c>
      <c r="C210" s="405" t="s">
        <v>15</v>
      </c>
      <c r="D210" s="398">
        <f>Q46</f>
        <v>63271</v>
      </c>
      <c r="E210" s="88" t="s">
        <v>149</v>
      </c>
      <c r="F210" s="221" t="s">
        <v>170</v>
      </c>
      <c r="G210" s="221" t="s">
        <v>304</v>
      </c>
      <c r="H210" s="137">
        <v>1052</v>
      </c>
      <c r="I210" s="138">
        <v>2528442320</v>
      </c>
      <c r="J210" s="139">
        <v>418118120</v>
      </c>
      <c r="K210" s="71">
        <f t="shared" si="46"/>
        <v>2946560440</v>
      </c>
      <c r="L210" s="175">
        <f t="shared" si="45"/>
        <v>2800912.9657794675</v>
      </c>
      <c r="M210" s="182">
        <f>IFERROR(H210/$Q$46,"-")</f>
        <v>1.6626890676613298E-2</v>
      </c>
    </row>
    <row r="211" spans="2:13" ht="29.25" customHeight="1">
      <c r="B211" s="393"/>
      <c r="C211" s="386"/>
      <c r="D211" s="403"/>
      <c r="E211" s="80" t="s">
        <v>150</v>
      </c>
      <c r="F211" s="222" t="s">
        <v>171</v>
      </c>
      <c r="G211" s="222" t="s">
        <v>305</v>
      </c>
      <c r="H211" s="81">
        <v>750</v>
      </c>
      <c r="I211" s="82">
        <v>1981429520</v>
      </c>
      <c r="J211" s="83">
        <v>451683140</v>
      </c>
      <c r="K211" s="72">
        <f t="shared" si="46"/>
        <v>2433112660</v>
      </c>
      <c r="L211" s="176">
        <f t="shared" si="45"/>
        <v>3244150.2133333334</v>
      </c>
      <c r="M211" s="183">
        <f t="shared" ref="M211:M214" si="49">IFERROR(H211/$Q$46,"-")</f>
        <v>1.18537718702091E-2</v>
      </c>
    </row>
    <row r="212" spans="2:13" ht="29.25" customHeight="1">
      <c r="B212" s="393"/>
      <c r="C212" s="386"/>
      <c r="D212" s="403"/>
      <c r="E212" s="80" t="s">
        <v>151</v>
      </c>
      <c r="F212" s="222" t="s">
        <v>290</v>
      </c>
      <c r="G212" s="222" t="s">
        <v>357</v>
      </c>
      <c r="H212" s="81">
        <v>601</v>
      </c>
      <c r="I212" s="82">
        <v>1251728690</v>
      </c>
      <c r="J212" s="83">
        <v>1057980970</v>
      </c>
      <c r="K212" s="72">
        <f t="shared" si="46"/>
        <v>2309709660</v>
      </c>
      <c r="L212" s="176">
        <f t="shared" si="45"/>
        <v>3843110.9151414311</v>
      </c>
      <c r="M212" s="183">
        <f t="shared" si="49"/>
        <v>9.4988225253275597E-3</v>
      </c>
    </row>
    <row r="213" spans="2:13" ht="29.25" customHeight="1">
      <c r="B213" s="393"/>
      <c r="C213" s="386"/>
      <c r="D213" s="403"/>
      <c r="E213" s="80" t="s">
        <v>152</v>
      </c>
      <c r="F213" s="222" t="s">
        <v>172</v>
      </c>
      <c r="G213" s="222" t="s">
        <v>358</v>
      </c>
      <c r="H213" s="81">
        <v>536</v>
      </c>
      <c r="I213" s="82">
        <v>1125825380</v>
      </c>
      <c r="J213" s="83">
        <v>287712380</v>
      </c>
      <c r="K213" s="72">
        <f t="shared" si="46"/>
        <v>1413537760</v>
      </c>
      <c r="L213" s="176">
        <f t="shared" si="45"/>
        <v>2637197.313432836</v>
      </c>
      <c r="M213" s="183">
        <f t="shared" si="49"/>
        <v>8.4714956299094379E-3</v>
      </c>
    </row>
    <row r="214" spans="2:13" ht="29.25" customHeight="1" thickBot="1">
      <c r="B214" s="394"/>
      <c r="C214" s="388"/>
      <c r="D214" s="410"/>
      <c r="E214" s="84" t="s">
        <v>153</v>
      </c>
      <c r="F214" s="223" t="s">
        <v>173</v>
      </c>
      <c r="G214" s="223" t="s">
        <v>383</v>
      </c>
      <c r="H214" s="85">
        <v>526</v>
      </c>
      <c r="I214" s="86">
        <v>1660972940</v>
      </c>
      <c r="J214" s="87">
        <v>146356820</v>
      </c>
      <c r="K214" s="73">
        <f t="shared" si="46"/>
        <v>1807329760</v>
      </c>
      <c r="L214" s="177">
        <f t="shared" si="45"/>
        <v>3435988.1368821291</v>
      </c>
      <c r="M214" s="184">
        <f t="shared" si="49"/>
        <v>8.3134453383066492E-3</v>
      </c>
    </row>
    <row r="215" spans="2:13" ht="29.25" customHeight="1">
      <c r="B215" s="392">
        <v>43</v>
      </c>
      <c r="C215" s="405" t="s">
        <v>10</v>
      </c>
      <c r="D215" s="398">
        <f>Q47</f>
        <v>38793</v>
      </c>
      <c r="E215" s="88" t="s">
        <v>149</v>
      </c>
      <c r="F215" s="221" t="s">
        <v>170</v>
      </c>
      <c r="G215" s="221" t="s">
        <v>304</v>
      </c>
      <c r="H215" s="137">
        <v>717</v>
      </c>
      <c r="I215" s="138">
        <v>1956968900</v>
      </c>
      <c r="J215" s="139">
        <v>283073140</v>
      </c>
      <c r="K215" s="71">
        <f t="shared" si="46"/>
        <v>2240042040</v>
      </c>
      <c r="L215" s="175">
        <f t="shared" si="45"/>
        <v>3124186.9456066946</v>
      </c>
      <c r="M215" s="182">
        <f>IFERROR(H215/$Q$47,"-")</f>
        <v>1.8482715953909209E-2</v>
      </c>
    </row>
    <row r="216" spans="2:13" ht="29.25" customHeight="1">
      <c r="B216" s="393"/>
      <c r="C216" s="386"/>
      <c r="D216" s="403"/>
      <c r="E216" s="80" t="s">
        <v>150</v>
      </c>
      <c r="F216" s="222" t="s">
        <v>171</v>
      </c>
      <c r="G216" s="222" t="s">
        <v>421</v>
      </c>
      <c r="H216" s="81">
        <v>457</v>
      </c>
      <c r="I216" s="82">
        <v>1265825980</v>
      </c>
      <c r="J216" s="83">
        <v>313774840</v>
      </c>
      <c r="K216" s="72">
        <f t="shared" si="46"/>
        <v>1579600820</v>
      </c>
      <c r="L216" s="176">
        <f t="shared" si="45"/>
        <v>3456456.9365426698</v>
      </c>
      <c r="M216" s="183">
        <f t="shared" ref="M216:M219" si="50">IFERROR(H216/$Q$47,"-")</f>
        <v>1.1780475859046735E-2</v>
      </c>
    </row>
    <row r="217" spans="2:13" ht="29.25" customHeight="1">
      <c r="B217" s="393"/>
      <c r="C217" s="386"/>
      <c r="D217" s="403"/>
      <c r="E217" s="80" t="s">
        <v>152</v>
      </c>
      <c r="F217" s="222" t="s">
        <v>172</v>
      </c>
      <c r="G217" s="222" t="s">
        <v>445</v>
      </c>
      <c r="H217" s="81">
        <v>388</v>
      </c>
      <c r="I217" s="82">
        <v>992105580</v>
      </c>
      <c r="J217" s="83">
        <v>170998020</v>
      </c>
      <c r="K217" s="72">
        <f t="shared" si="46"/>
        <v>1163103600</v>
      </c>
      <c r="L217" s="176">
        <f t="shared" si="45"/>
        <v>2997689.6907216497</v>
      </c>
      <c r="M217" s="183">
        <f t="shared" si="50"/>
        <v>1.0001804449256309E-2</v>
      </c>
    </row>
    <row r="218" spans="2:13" ht="29.25" customHeight="1">
      <c r="B218" s="393"/>
      <c r="C218" s="386"/>
      <c r="D218" s="403"/>
      <c r="E218" s="80" t="s">
        <v>151</v>
      </c>
      <c r="F218" s="222" t="s">
        <v>290</v>
      </c>
      <c r="G218" s="222" t="s">
        <v>803</v>
      </c>
      <c r="H218" s="81">
        <v>347</v>
      </c>
      <c r="I218" s="82">
        <v>701637470</v>
      </c>
      <c r="J218" s="83">
        <v>477710010</v>
      </c>
      <c r="K218" s="72">
        <f t="shared" si="46"/>
        <v>1179347480</v>
      </c>
      <c r="L218" s="176">
        <f t="shared" si="45"/>
        <v>3398695.9077809798</v>
      </c>
      <c r="M218" s="183">
        <f t="shared" si="50"/>
        <v>8.9449127419895334E-3</v>
      </c>
    </row>
    <row r="219" spans="2:13" ht="42" customHeight="1" thickBot="1">
      <c r="B219" s="394"/>
      <c r="C219" s="388"/>
      <c r="D219" s="410"/>
      <c r="E219" s="84" t="s">
        <v>153</v>
      </c>
      <c r="F219" s="223" t="s">
        <v>173</v>
      </c>
      <c r="G219" s="223" t="s">
        <v>969</v>
      </c>
      <c r="H219" s="85">
        <v>271</v>
      </c>
      <c r="I219" s="86">
        <v>908993710</v>
      </c>
      <c r="J219" s="87">
        <v>85627960</v>
      </c>
      <c r="K219" s="73">
        <f t="shared" si="46"/>
        <v>994621670</v>
      </c>
      <c r="L219" s="177">
        <f t="shared" si="45"/>
        <v>3670190.6642066422</v>
      </c>
      <c r="M219" s="183">
        <f t="shared" si="50"/>
        <v>6.9857964065681956E-3</v>
      </c>
    </row>
    <row r="220" spans="2:13" ht="29.25" customHeight="1">
      <c r="B220" s="392">
        <v>44</v>
      </c>
      <c r="C220" s="405" t="s">
        <v>22</v>
      </c>
      <c r="D220" s="398">
        <f>Q48</f>
        <v>42898</v>
      </c>
      <c r="E220" s="88" t="s">
        <v>149</v>
      </c>
      <c r="F220" s="221" t="s">
        <v>170</v>
      </c>
      <c r="G220" s="221" t="s">
        <v>304</v>
      </c>
      <c r="H220" s="137">
        <v>648</v>
      </c>
      <c r="I220" s="138">
        <v>1620060020</v>
      </c>
      <c r="J220" s="139">
        <v>273013440</v>
      </c>
      <c r="K220" s="71">
        <f t="shared" si="46"/>
        <v>1893073460</v>
      </c>
      <c r="L220" s="175">
        <f t="shared" si="45"/>
        <v>2921409.660493827</v>
      </c>
      <c r="M220" s="182">
        <f>IFERROR(H220/$Q$48,"-")</f>
        <v>1.5105599328640029E-2</v>
      </c>
    </row>
    <row r="221" spans="2:13" ht="29.25" customHeight="1">
      <c r="B221" s="393"/>
      <c r="C221" s="386"/>
      <c r="D221" s="403"/>
      <c r="E221" s="80" t="s">
        <v>150</v>
      </c>
      <c r="F221" s="222" t="s">
        <v>171</v>
      </c>
      <c r="G221" s="222" t="s">
        <v>321</v>
      </c>
      <c r="H221" s="81">
        <v>452</v>
      </c>
      <c r="I221" s="82">
        <v>1237039320</v>
      </c>
      <c r="J221" s="83">
        <v>284325360</v>
      </c>
      <c r="K221" s="72">
        <f t="shared" si="46"/>
        <v>1521364680</v>
      </c>
      <c r="L221" s="176">
        <f t="shared" si="45"/>
        <v>3365851.0619469024</v>
      </c>
      <c r="M221" s="183">
        <f t="shared" ref="M221:M224" si="51">IFERROR(H221/$Q$48,"-")</f>
        <v>1.0536621753927921E-2</v>
      </c>
    </row>
    <row r="222" spans="2:13" ht="29.25" customHeight="1">
      <c r="B222" s="393"/>
      <c r="C222" s="386"/>
      <c r="D222" s="403"/>
      <c r="E222" s="80" t="s">
        <v>152</v>
      </c>
      <c r="F222" s="222" t="s">
        <v>172</v>
      </c>
      <c r="G222" s="222" t="s">
        <v>972</v>
      </c>
      <c r="H222" s="81">
        <v>376</v>
      </c>
      <c r="I222" s="82">
        <v>917378790</v>
      </c>
      <c r="J222" s="83">
        <v>193469000</v>
      </c>
      <c r="K222" s="72">
        <f t="shared" si="46"/>
        <v>1110847790</v>
      </c>
      <c r="L222" s="176">
        <f t="shared" si="45"/>
        <v>2954382.4202127662</v>
      </c>
      <c r="M222" s="183">
        <f t="shared" si="51"/>
        <v>8.7649773882232281E-3</v>
      </c>
    </row>
    <row r="223" spans="2:13" ht="29.25" customHeight="1">
      <c r="B223" s="393"/>
      <c r="C223" s="386"/>
      <c r="D223" s="403"/>
      <c r="E223" s="80" t="s">
        <v>151</v>
      </c>
      <c r="F223" s="222" t="s">
        <v>290</v>
      </c>
      <c r="G223" s="222" t="s">
        <v>395</v>
      </c>
      <c r="H223" s="81">
        <v>360</v>
      </c>
      <c r="I223" s="82">
        <v>617171730</v>
      </c>
      <c r="J223" s="83">
        <v>631543680</v>
      </c>
      <c r="K223" s="72">
        <f t="shared" si="46"/>
        <v>1248715410</v>
      </c>
      <c r="L223" s="176">
        <f t="shared" si="45"/>
        <v>3468653.9166666665</v>
      </c>
      <c r="M223" s="183">
        <f t="shared" si="51"/>
        <v>8.3919996270222386E-3</v>
      </c>
    </row>
    <row r="224" spans="2:13" ht="29.25" customHeight="1" thickBot="1">
      <c r="B224" s="394"/>
      <c r="C224" s="388"/>
      <c r="D224" s="410"/>
      <c r="E224" s="84" t="s">
        <v>287</v>
      </c>
      <c r="F224" s="223" t="s">
        <v>288</v>
      </c>
      <c r="G224" s="223" t="s">
        <v>973</v>
      </c>
      <c r="H224" s="85">
        <v>298</v>
      </c>
      <c r="I224" s="86">
        <v>798485890</v>
      </c>
      <c r="J224" s="87">
        <v>124771400</v>
      </c>
      <c r="K224" s="73">
        <f t="shared" si="46"/>
        <v>923257290</v>
      </c>
      <c r="L224" s="177">
        <f t="shared" si="45"/>
        <v>3098178.8255033558</v>
      </c>
      <c r="M224" s="183">
        <f t="shared" si="51"/>
        <v>6.9467108023684087E-3</v>
      </c>
    </row>
    <row r="225" spans="2:13" ht="29.25" customHeight="1">
      <c r="B225" s="392">
        <v>45</v>
      </c>
      <c r="C225" s="405" t="s">
        <v>48</v>
      </c>
      <c r="D225" s="398">
        <f>Q49</f>
        <v>14920</v>
      </c>
      <c r="E225" s="88" t="s">
        <v>149</v>
      </c>
      <c r="F225" s="221" t="s">
        <v>170</v>
      </c>
      <c r="G225" s="221" t="s">
        <v>977</v>
      </c>
      <c r="H225" s="137">
        <v>277</v>
      </c>
      <c r="I225" s="138">
        <v>696280220</v>
      </c>
      <c r="J225" s="139">
        <v>101483010</v>
      </c>
      <c r="K225" s="71">
        <f t="shared" si="46"/>
        <v>797763230</v>
      </c>
      <c r="L225" s="175">
        <f t="shared" si="45"/>
        <v>2880011.6606498193</v>
      </c>
      <c r="M225" s="182">
        <f>IFERROR(H225/$Q$49,"-")</f>
        <v>1.85656836461126E-2</v>
      </c>
    </row>
    <row r="226" spans="2:13" ht="29.25" customHeight="1">
      <c r="B226" s="393"/>
      <c r="C226" s="386"/>
      <c r="D226" s="403"/>
      <c r="E226" s="80" t="s">
        <v>174</v>
      </c>
      <c r="F226" s="222" t="s">
        <v>175</v>
      </c>
      <c r="G226" s="222" t="s">
        <v>978</v>
      </c>
      <c r="H226" s="81">
        <v>175</v>
      </c>
      <c r="I226" s="82">
        <v>575951230</v>
      </c>
      <c r="J226" s="83">
        <v>49313680</v>
      </c>
      <c r="K226" s="72">
        <f t="shared" si="46"/>
        <v>625264910</v>
      </c>
      <c r="L226" s="176">
        <f t="shared" si="45"/>
        <v>3572942.3428571429</v>
      </c>
      <c r="M226" s="183">
        <f t="shared" ref="M226:M229" si="52">IFERROR(H226/$Q$49,"-")</f>
        <v>1.1729222520107238E-2</v>
      </c>
    </row>
    <row r="227" spans="2:13" ht="29.25" customHeight="1">
      <c r="B227" s="393"/>
      <c r="C227" s="386"/>
      <c r="D227" s="403"/>
      <c r="E227" s="80" t="s">
        <v>150</v>
      </c>
      <c r="F227" s="222" t="s">
        <v>171</v>
      </c>
      <c r="G227" s="222" t="s">
        <v>465</v>
      </c>
      <c r="H227" s="81">
        <v>145</v>
      </c>
      <c r="I227" s="82">
        <v>449591540</v>
      </c>
      <c r="J227" s="83">
        <v>99614440</v>
      </c>
      <c r="K227" s="72">
        <f t="shared" si="46"/>
        <v>549205980</v>
      </c>
      <c r="L227" s="176">
        <f t="shared" si="45"/>
        <v>3787627.4482758623</v>
      </c>
      <c r="M227" s="183">
        <f t="shared" si="52"/>
        <v>9.7184986595174258E-3</v>
      </c>
    </row>
    <row r="228" spans="2:13" ht="29.25" customHeight="1">
      <c r="B228" s="393"/>
      <c r="C228" s="386"/>
      <c r="D228" s="403"/>
      <c r="E228" s="80" t="s">
        <v>152</v>
      </c>
      <c r="F228" s="222" t="s">
        <v>172</v>
      </c>
      <c r="G228" s="222" t="s">
        <v>381</v>
      </c>
      <c r="H228" s="81">
        <v>117</v>
      </c>
      <c r="I228" s="82">
        <v>304576680</v>
      </c>
      <c r="J228" s="83">
        <v>50272470</v>
      </c>
      <c r="K228" s="72">
        <f t="shared" si="46"/>
        <v>354849150</v>
      </c>
      <c r="L228" s="176">
        <f t="shared" si="45"/>
        <v>3032898.717948718</v>
      </c>
      <c r="M228" s="183">
        <f t="shared" si="52"/>
        <v>7.8418230563002678E-3</v>
      </c>
    </row>
    <row r="229" spans="2:13" ht="29.25" customHeight="1" thickBot="1">
      <c r="B229" s="394"/>
      <c r="C229" s="388"/>
      <c r="D229" s="410"/>
      <c r="E229" s="84" t="s">
        <v>153</v>
      </c>
      <c r="F229" s="223" t="s">
        <v>173</v>
      </c>
      <c r="G229" s="223" t="s">
        <v>391</v>
      </c>
      <c r="H229" s="85">
        <v>111</v>
      </c>
      <c r="I229" s="86">
        <v>442006430</v>
      </c>
      <c r="J229" s="87">
        <v>31290850</v>
      </c>
      <c r="K229" s="73">
        <f t="shared" si="46"/>
        <v>473297280</v>
      </c>
      <c r="L229" s="177">
        <f t="shared" si="45"/>
        <v>4263939.4594594594</v>
      </c>
      <c r="M229" s="183">
        <f t="shared" si="52"/>
        <v>7.4396782841823052E-3</v>
      </c>
    </row>
    <row r="230" spans="2:13" ht="29.25" customHeight="1">
      <c r="B230" s="392">
        <v>46</v>
      </c>
      <c r="C230" s="405" t="s">
        <v>26</v>
      </c>
      <c r="D230" s="398">
        <f>Q50</f>
        <v>19066</v>
      </c>
      <c r="E230" s="88" t="s">
        <v>149</v>
      </c>
      <c r="F230" s="221" t="s">
        <v>170</v>
      </c>
      <c r="G230" s="221" t="s">
        <v>304</v>
      </c>
      <c r="H230" s="137">
        <v>337</v>
      </c>
      <c r="I230" s="138">
        <v>788566070</v>
      </c>
      <c r="J230" s="139">
        <v>128688820</v>
      </c>
      <c r="K230" s="71">
        <f t="shared" si="46"/>
        <v>917254890</v>
      </c>
      <c r="L230" s="175">
        <f t="shared" si="45"/>
        <v>2721824.5994065283</v>
      </c>
      <c r="M230" s="182">
        <f>IFERROR(H230/$Q$50,"-")</f>
        <v>1.7675443197314591E-2</v>
      </c>
    </row>
    <row r="231" spans="2:13" ht="29.25" customHeight="1">
      <c r="B231" s="393"/>
      <c r="C231" s="386"/>
      <c r="D231" s="403"/>
      <c r="E231" s="80" t="s">
        <v>150</v>
      </c>
      <c r="F231" s="222" t="s">
        <v>171</v>
      </c>
      <c r="G231" s="222" t="s">
        <v>402</v>
      </c>
      <c r="H231" s="81">
        <v>214</v>
      </c>
      <c r="I231" s="82">
        <v>593736690</v>
      </c>
      <c r="J231" s="83">
        <v>128298950</v>
      </c>
      <c r="K231" s="72">
        <f t="shared" si="46"/>
        <v>722035640</v>
      </c>
      <c r="L231" s="176">
        <f t="shared" si="45"/>
        <v>3373998.3177570095</v>
      </c>
      <c r="M231" s="183">
        <f t="shared" ref="M231:M234" si="53">IFERROR(H231/$Q$50,"-")</f>
        <v>1.1224168677226476E-2</v>
      </c>
    </row>
    <row r="232" spans="2:13" ht="29.25" customHeight="1">
      <c r="B232" s="393"/>
      <c r="C232" s="386"/>
      <c r="D232" s="403"/>
      <c r="E232" s="80" t="s">
        <v>151</v>
      </c>
      <c r="F232" s="222" t="s">
        <v>290</v>
      </c>
      <c r="G232" s="222" t="s">
        <v>367</v>
      </c>
      <c r="H232" s="81">
        <v>175</v>
      </c>
      <c r="I232" s="82">
        <v>329136310</v>
      </c>
      <c r="J232" s="83">
        <v>336387220</v>
      </c>
      <c r="K232" s="72">
        <f t="shared" si="46"/>
        <v>665523530</v>
      </c>
      <c r="L232" s="176">
        <f t="shared" si="45"/>
        <v>3802991.6</v>
      </c>
      <c r="M232" s="183">
        <f t="shared" si="53"/>
        <v>9.1786426098814638E-3</v>
      </c>
    </row>
    <row r="233" spans="2:13" ht="29.25" customHeight="1">
      <c r="B233" s="393"/>
      <c r="C233" s="386"/>
      <c r="D233" s="403"/>
      <c r="E233" s="80" t="s">
        <v>152</v>
      </c>
      <c r="F233" s="222" t="s">
        <v>172</v>
      </c>
      <c r="G233" s="222" t="s">
        <v>360</v>
      </c>
      <c r="H233" s="81">
        <v>140</v>
      </c>
      <c r="I233" s="82">
        <v>401365760</v>
      </c>
      <c r="J233" s="83">
        <v>54248220</v>
      </c>
      <c r="K233" s="72">
        <f t="shared" si="46"/>
        <v>455613980</v>
      </c>
      <c r="L233" s="176">
        <f t="shared" si="45"/>
        <v>3254385.5714285714</v>
      </c>
      <c r="M233" s="183">
        <f t="shared" si="53"/>
        <v>7.3429140879051717E-3</v>
      </c>
    </row>
    <row r="234" spans="2:13" ht="29.25" customHeight="1" thickBot="1">
      <c r="B234" s="394"/>
      <c r="C234" s="388"/>
      <c r="D234" s="410"/>
      <c r="E234" s="84" t="s">
        <v>210</v>
      </c>
      <c r="F234" s="223" t="s">
        <v>211</v>
      </c>
      <c r="G234" s="223" t="s">
        <v>982</v>
      </c>
      <c r="H234" s="85">
        <v>139</v>
      </c>
      <c r="I234" s="86">
        <v>337958450</v>
      </c>
      <c r="J234" s="87">
        <v>66977600</v>
      </c>
      <c r="K234" s="73">
        <f t="shared" si="46"/>
        <v>404936050</v>
      </c>
      <c r="L234" s="177">
        <f t="shared" si="45"/>
        <v>2913208.9928057552</v>
      </c>
      <c r="M234" s="183">
        <f t="shared" si="53"/>
        <v>7.2904647015629917E-3</v>
      </c>
    </row>
    <row r="235" spans="2:13" ht="29.25" customHeight="1">
      <c r="B235" s="392">
        <v>47</v>
      </c>
      <c r="C235" s="405" t="s">
        <v>16</v>
      </c>
      <c r="D235" s="398">
        <f>Q51</f>
        <v>38675</v>
      </c>
      <c r="E235" s="88" t="s">
        <v>149</v>
      </c>
      <c r="F235" s="221" t="s">
        <v>170</v>
      </c>
      <c r="G235" s="221" t="s">
        <v>304</v>
      </c>
      <c r="H235" s="137">
        <v>646</v>
      </c>
      <c r="I235" s="138">
        <v>1518726120</v>
      </c>
      <c r="J235" s="139">
        <v>242268040</v>
      </c>
      <c r="K235" s="71">
        <f t="shared" si="46"/>
        <v>1760994160</v>
      </c>
      <c r="L235" s="175">
        <f t="shared" si="45"/>
        <v>2725997.1517027863</v>
      </c>
      <c r="M235" s="182">
        <f>IFERROR(H235/$Q$51,"-")</f>
        <v>1.6703296703296705E-2</v>
      </c>
    </row>
    <row r="236" spans="2:13" ht="29.25" customHeight="1">
      <c r="B236" s="393"/>
      <c r="C236" s="386"/>
      <c r="D236" s="403"/>
      <c r="E236" s="80" t="s">
        <v>150</v>
      </c>
      <c r="F236" s="222" t="s">
        <v>171</v>
      </c>
      <c r="G236" s="222" t="s">
        <v>321</v>
      </c>
      <c r="H236" s="81">
        <v>471</v>
      </c>
      <c r="I236" s="82">
        <v>1274461370</v>
      </c>
      <c r="J236" s="83">
        <v>330686300</v>
      </c>
      <c r="K236" s="72">
        <f t="shared" si="46"/>
        <v>1605147670</v>
      </c>
      <c r="L236" s="176">
        <f t="shared" si="45"/>
        <v>3407956.8365180469</v>
      </c>
      <c r="M236" s="183">
        <f t="shared" ref="M236:M239" si="54">IFERROR(H236/$Q$51,"-")</f>
        <v>1.2178409825468649E-2</v>
      </c>
    </row>
    <row r="237" spans="2:13" ht="29.25" customHeight="1">
      <c r="B237" s="393"/>
      <c r="C237" s="386"/>
      <c r="D237" s="403"/>
      <c r="E237" s="80" t="s">
        <v>152</v>
      </c>
      <c r="F237" s="222" t="s">
        <v>172</v>
      </c>
      <c r="G237" s="222" t="s">
        <v>358</v>
      </c>
      <c r="H237" s="81">
        <v>399</v>
      </c>
      <c r="I237" s="82">
        <v>924851250</v>
      </c>
      <c r="J237" s="83">
        <v>185655270</v>
      </c>
      <c r="K237" s="72">
        <f t="shared" si="46"/>
        <v>1110506520</v>
      </c>
      <c r="L237" s="176">
        <f t="shared" si="45"/>
        <v>2783224.3609022559</v>
      </c>
      <c r="M237" s="183">
        <f t="shared" si="54"/>
        <v>1.0316742081447963E-2</v>
      </c>
    </row>
    <row r="238" spans="2:13" ht="29.25" customHeight="1">
      <c r="B238" s="393"/>
      <c r="C238" s="386"/>
      <c r="D238" s="403"/>
      <c r="E238" s="80" t="s">
        <v>151</v>
      </c>
      <c r="F238" s="222" t="s">
        <v>290</v>
      </c>
      <c r="G238" s="222" t="s">
        <v>395</v>
      </c>
      <c r="H238" s="81">
        <v>362</v>
      </c>
      <c r="I238" s="82">
        <v>764085000</v>
      </c>
      <c r="J238" s="83">
        <v>737974190</v>
      </c>
      <c r="K238" s="72">
        <f t="shared" si="46"/>
        <v>1502059190</v>
      </c>
      <c r="L238" s="176">
        <f t="shared" si="45"/>
        <v>4149334.7790055247</v>
      </c>
      <c r="M238" s="183">
        <f t="shared" si="54"/>
        <v>9.3600517129928899E-3</v>
      </c>
    </row>
    <row r="239" spans="2:13" ht="29.25" customHeight="1" thickBot="1">
      <c r="B239" s="394"/>
      <c r="C239" s="388"/>
      <c r="D239" s="410"/>
      <c r="E239" s="84" t="s">
        <v>153</v>
      </c>
      <c r="F239" s="223" t="s">
        <v>173</v>
      </c>
      <c r="G239" s="223" t="s">
        <v>383</v>
      </c>
      <c r="H239" s="85">
        <v>283</v>
      </c>
      <c r="I239" s="86">
        <v>979867800</v>
      </c>
      <c r="J239" s="87">
        <v>77807510</v>
      </c>
      <c r="K239" s="73">
        <f t="shared" si="46"/>
        <v>1057675310</v>
      </c>
      <c r="L239" s="177">
        <f t="shared" si="45"/>
        <v>3737368.586572438</v>
      </c>
      <c r="M239" s="183">
        <f t="shared" si="54"/>
        <v>7.3173884938590823E-3</v>
      </c>
    </row>
    <row r="240" spans="2:13" ht="29.25" customHeight="1">
      <c r="B240" s="392">
        <v>48</v>
      </c>
      <c r="C240" s="405" t="s">
        <v>27</v>
      </c>
      <c r="D240" s="398">
        <f>Q52</f>
        <v>20759</v>
      </c>
      <c r="E240" s="88" t="s">
        <v>149</v>
      </c>
      <c r="F240" s="221" t="s">
        <v>170</v>
      </c>
      <c r="G240" s="221" t="s">
        <v>304</v>
      </c>
      <c r="H240" s="137">
        <v>308</v>
      </c>
      <c r="I240" s="138">
        <v>729536560</v>
      </c>
      <c r="J240" s="139">
        <v>106607590</v>
      </c>
      <c r="K240" s="71">
        <f t="shared" si="46"/>
        <v>836144150</v>
      </c>
      <c r="L240" s="175">
        <f t="shared" si="45"/>
        <v>2714753.7337662335</v>
      </c>
      <c r="M240" s="182">
        <f>IFERROR(H240/$Q$52,"-")</f>
        <v>1.4836938195481477E-2</v>
      </c>
    </row>
    <row r="241" spans="2:13" ht="29.25" customHeight="1">
      <c r="B241" s="393"/>
      <c r="C241" s="386"/>
      <c r="D241" s="403"/>
      <c r="E241" s="80" t="s">
        <v>150</v>
      </c>
      <c r="F241" s="222" t="s">
        <v>171</v>
      </c>
      <c r="G241" s="222" t="s">
        <v>339</v>
      </c>
      <c r="H241" s="81">
        <v>262</v>
      </c>
      <c r="I241" s="82">
        <v>767766510</v>
      </c>
      <c r="J241" s="83">
        <v>146261490</v>
      </c>
      <c r="K241" s="72">
        <f t="shared" si="46"/>
        <v>914028000</v>
      </c>
      <c r="L241" s="176">
        <f t="shared" si="45"/>
        <v>3488656.4885496185</v>
      </c>
      <c r="M241" s="183">
        <f t="shared" ref="M241:M244" si="55">IFERROR(H241/$Q$52,"-")</f>
        <v>1.2621031841610867E-2</v>
      </c>
    </row>
    <row r="242" spans="2:13" ht="29.25" customHeight="1">
      <c r="B242" s="393"/>
      <c r="C242" s="386"/>
      <c r="D242" s="403"/>
      <c r="E242" s="80" t="s">
        <v>151</v>
      </c>
      <c r="F242" s="222" t="s">
        <v>290</v>
      </c>
      <c r="G242" s="222" t="s">
        <v>988</v>
      </c>
      <c r="H242" s="81">
        <v>182</v>
      </c>
      <c r="I242" s="82">
        <v>327119700</v>
      </c>
      <c r="J242" s="83">
        <v>321370280</v>
      </c>
      <c r="K242" s="72">
        <f t="shared" si="46"/>
        <v>648489980</v>
      </c>
      <c r="L242" s="176">
        <f t="shared" si="45"/>
        <v>3563131.7582417582</v>
      </c>
      <c r="M242" s="183">
        <f t="shared" si="55"/>
        <v>8.7672816609663286E-3</v>
      </c>
    </row>
    <row r="243" spans="2:13" ht="29.25" customHeight="1">
      <c r="B243" s="393"/>
      <c r="C243" s="386"/>
      <c r="D243" s="403"/>
      <c r="E243" s="80" t="s">
        <v>153</v>
      </c>
      <c r="F243" s="222" t="s">
        <v>173</v>
      </c>
      <c r="G243" s="222" t="s">
        <v>989</v>
      </c>
      <c r="H243" s="81">
        <v>152</v>
      </c>
      <c r="I243" s="82">
        <v>526394540</v>
      </c>
      <c r="J243" s="83">
        <v>38926330</v>
      </c>
      <c r="K243" s="72">
        <f t="shared" si="46"/>
        <v>565320870</v>
      </c>
      <c r="L243" s="176">
        <f t="shared" si="45"/>
        <v>3719216.25</v>
      </c>
      <c r="M243" s="183">
        <f t="shared" si="55"/>
        <v>7.3221253432246254E-3</v>
      </c>
    </row>
    <row r="244" spans="2:13" ht="29.25" customHeight="1" thickBot="1">
      <c r="B244" s="394"/>
      <c r="C244" s="388"/>
      <c r="D244" s="410"/>
      <c r="E244" s="84" t="s">
        <v>152</v>
      </c>
      <c r="F244" s="223" t="s">
        <v>172</v>
      </c>
      <c r="G244" s="223" t="s">
        <v>445</v>
      </c>
      <c r="H244" s="85">
        <v>150</v>
      </c>
      <c r="I244" s="86">
        <v>312728970</v>
      </c>
      <c r="J244" s="87">
        <v>72220190</v>
      </c>
      <c r="K244" s="73">
        <f t="shared" si="46"/>
        <v>384949160</v>
      </c>
      <c r="L244" s="177">
        <f t="shared" si="45"/>
        <v>2566327.7333333334</v>
      </c>
      <c r="M244" s="184">
        <f t="shared" si="55"/>
        <v>7.2257815887085122E-3</v>
      </c>
    </row>
    <row r="245" spans="2:13" ht="29.25" customHeight="1">
      <c r="B245" s="392">
        <v>49</v>
      </c>
      <c r="C245" s="405" t="s">
        <v>28</v>
      </c>
      <c r="D245" s="398">
        <f>Q53</f>
        <v>20958</v>
      </c>
      <c r="E245" s="88" t="s">
        <v>149</v>
      </c>
      <c r="F245" s="221" t="s">
        <v>170</v>
      </c>
      <c r="G245" s="221" t="s">
        <v>304</v>
      </c>
      <c r="H245" s="137">
        <v>335</v>
      </c>
      <c r="I245" s="138">
        <v>767442960</v>
      </c>
      <c r="J245" s="139">
        <v>138728910</v>
      </c>
      <c r="K245" s="71">
        <f t="shared" si="46"/>
        <v>906171870</v>
      </c>
      <c r="L245" s="175">
        <f t="shared" si="45"/>
        <v>2704990.656716418</v>
      </c>
      <c r="M245" s="182">
        <f>IFERROR(H245/$Q$53,"-")</f>
        <v>1.5984349651684319E-2</v>
      </c>
    </row>
    <row r="246" spans="2:13" ht="29.25" customHeight="1">
      <c r="B246" s="393"/>
      <c r="C246" s="386"/>
      <c r="D246" s="403"/>
      <c r="E246" s="80" t="s">
        <v>150</v>
      </c>
      <c r="F246" s="222" t="s">
        <v>171</v>
      </c>
      <c r="G246" s="222" t="s">
        <v>321</v>
      </c>
      <c r="H246" s="81">
        <v>213</v>
      </c>
      <c r="I246" s="82">
        <v>560068870</v>
      </c>
      <c r="J246" s="83">
        <v>127710980</v>
      </c>
      <c r="K246" s="72">
        <f t="shared" si="46"/>
        <v>687779850</v>
      </c>
      <c r="L246" s="176">
        <f t="shared" si="45"/>
        <v>3229013.38028169</v>
      </c>
      <c r="M246" s="183">
        <f t="shared" ref="M246:M249" si="56">IFERROR(H246/$Q$53,"-")</f>
        <v>1.0163183509876897E-2</v>
      </c>
    </row>
    <row r="247" spans="2:13" ht="29.25" customHeight="1">
      <c r="B247" s="393"/>
      <c r="C247" s="386"/>
      <c r="D247" s="403"/>
      <c r="E247" s="80" t="s">
        <v>151</v>
      </c>
      <c r="F247" s="222" t="s">
        <v>290</v>
      </c>
      <c r="G247" s="222" t="s">
        <v>306</v>
      </c>
      <c r="H247" s="81">
        <v>180</v>
      </c>
      <c r="I247" s="82">
        <v>350993300</v>
      </c>
      <c r="J247" s="83">
        <v>290294530</v>
      </c>
      <c r="K247" s="72">
        <f t="shared" si="46"/>
        <v>641287830</v>
      </c>
      <c r="L247" s="176">
        <f t="shared" si="45"/>
        <v>3562710.1666666665</v>
      </c>
      <c r="M247" s="183">
        <f t="shared" si="56"/>
        <v>8.5886057829945607E-3</v>
      </c>
    </row>
    <row r="248" spans="2:13" ht="29.25" customHeight="1">
      <c r="B248" s="393"/>
      <c r="C248" s="386"/>
      <c r="D248" s="403"/>
      <c r="E248" s="80" t="s">
        <v>152</v>
      </c>
      <c r="F248" s="222" t="s">
        <v>172</v>
      </c>
      <c r="G248" s="222" t="s">
        <v>381</v>
      </c>
      <c r="H248" s="81">
        <v>143</v>
      </c>
      <c r="I248" s="82">
        <v>360531920</v>
      </c>
      <c r="J248" s="83">
        <v>65772800</v>
      </c>
      <c r="K248" s="72">
        <f t="shared" si="46"/>
        <v>426304720</v>
      </c>
      <c r="L248" s="176">
        <f t="shared" si="45"/>
        <v>2981151.888111888</v>
      </c>
      <c r="M248" s="183">
        <f t="shared" si="56"/>
        <v>6.8231701498234565E-3</v>
      </c>
    </row>
    <row r="249" spans="2:13" ht="29.25" customHeight="1" thickBot="1">
      <c r="B249" s="394"/>
      <c r="C249" s="388"/>
      <c r="D249" s="410"/>
      <c r="E249" s="84" t="s">
        <v>205</v>
      </c>
      <c r="F249" s="223" t="s">
        <v>206</v>
      </c>
      <c r="G249" s="223" t="s">
        <v>310</v>
      </c>
      <c r="H249" s="85">
        <v>133</v>
      </c>
      <c r="I249" s="86">
        <v>271105250</v>
      </c>
      <c r="J249" s="87">
        <v>51441240</v>
      </c>
      <c r="K249" s="73">
        <f t="shared" si="46"/>
        <v>322546490</v>
      </c>
      <c r="L249" s="177">
        <f t="shared" si="45"/>
        <v>2425161.5789473685</v>
      </c>
      <c r="M249" s="184">
        <f t="shared" si="56"/>
        <v>6.3460253841015361E-3</v>
      </c>
    </row>
    <row r="250" spans="2:13" ht="29.25" customHeight="1">
      <c r="B250" s="392">
        <v>50</v>
      </c>
      <c r="C250" s="405" t="s">
        <v>17</v>
      </c>
      <c r="D250" s="398">
        <f>Q54</f>
        <v>18785</v>
      </c>
      <c r="E250" s="88" t="s">
        <v>149</v>
      </c>
      <c r="F250" s="221" t="s">
        <v>170</v>
      </c>
      <c r="G250" s="221" t="s">
        <v>304</v>
      </c>
      <c r="H250" s="137">
        <v>274</v>
      </c>
      <c r="I250" s="138">
        <v>793910030</v>
      </c>
      <c r="J250" s="139">
        <v>98411360</v>
      </c>
      <c r="K250" s="71">
        <f t="shared" si="46"/>
        <v>892321390</v>
      </c>
      <c r="L250" s="175">
        <f t="shared" si="45"/>
        <v>3256647.4087591241</v>
      </c>
      <c r="M250" s="182">
        <f>IFERROR(H250/$Q$54,"-")</f>
        <v>1.4586105935586905E-2</v>
      </c>
    </row>
    <row r="251" spans="2:13" ht="29.25" customHeight="1">
      <c r="B251" s="393"/>
      <c r="C251" s="386"/>
      <c r="D251" s="403"/>
      <c r="E251" s="80" t="s">
        <v>150</v>
      </c>
      <c r="F251" s="222" t="s">
        <v>171</v>
      </c>
      <c r="G251" s="222" t="s">
        <v>339</v>
      </c>
      <c r="H251" s="81">
        <v>179</v>
      </c>
      <c r="I251" s="82">
        <v>563406760</v>
      </c>
      <c r="J251" s="83">
        <v>102478320</v>
      </c>
      <c r="K251" s="72">
        <f t="shared" si="46"/>
        <v>665885080</v>
      </c>
      <c r="L251" s="176">
        <f t="shared" si="45"/>
        <v>3720028.3798882682</v>
      </c>
      <c r="M251" s="185">
        <f t="shared" ref="M251:M254" si="57">IFERROR(H251/$Q$54,"-")</f>
        <v>9.5288794250731959E-3</v>
      </c>
    </row>
    <row r="252" spans="2:13" ht="29.25" customHeight="1">
      <c r="B252" s="393"/>
      <c r="C252" s="386"/>
      <c r="D252" s="403"/>
      <c r="E252" s="80" t="s">
        <v>151</v>
      </c>
      <c r="F252" s="222" t="s">
        <v>290</v>
      </c>
      <c r="G252" s="222" t="s">
        <v>364</v>
      </c>
      <c r="H252" s="81">
        <v>173</v>
      </c>
      <c r="I252" s="82">
        <v>340484550</v>
      </c>
      <c r="J252" s="83">
        <v>300650140</v>
      </c>
      <c r="K252" s="72">
        <f t="shared" si="46"/>
        <v>641134690</v>
      </c>
      <c r="L252" s="176">
        <f t="shared" si="45"/>
        <v>3705980.8670520233</v>
      </c>
      <c r="M252" s="183">
        <f t="shared" si="57"/>
        <v>9.2094756454618055E-3</v>
      </c>
    </row>
    <row r="253" spans="2:13" ht="29.25" customHeight="1">
      <c r="B253" s="393"/>
      <c r="C253" s="386"/>
      <c r="D253" s="403"/>
      <c r="E253" s="80" t="s">
        <v>208</v>
      </c>
      <c r="F253" s="222" t="s">
        <v>209</v>
      </c>
      <c r="G253" s="222" t="s">
        <v>995</v>
      </c>
      <c r="H253" s="81">
        <v>166</v>
      </c>
      <c r="I253" s="82">
        <v>308230410</v>
      </c>
      <c r="J253" s="83">
        <v>87874240</v>
      </c>
      <c r="K253" s="72">
        <f t="shared" si="46"/>
        <v>396104650</v>
      </c>
      <c r="L253" s="176">
        <f t="shared" si="45"/>
        <v>2386172.5903614457</v>
      </c>
      <c r="M253" s="183">
        <f t="shared" si="57"/>
        <v>8.836837902581848E-3</v>
      </c>
    </row>
    <row r="254" spans="2:13" ht="29.25" customHeight="1" thickBot="1">
      <c r="B254" s="394"/>
      <c r="C254" s="388"/>
      <c r="D254" s="410"/>
      <c r="E254" s="84" t="s">
        <v>152</v>
      </c>
      <c r="F254" s="223" t="s">
        <v>172</v>
      </c>
      <c r="G254" s="223" t="s">
        <v>439</v>
      </c>
      <c r="H254" s="85">
        <v>128</v>
      </c>
      <c r="I254" s="86">
        <v>297836700</v>
      </c>
      <c r="J254" s="87">
        <v>57361470</v>
      </c>
      <c r="K254" s="73">
        <f t="shared" si="46"/>
        <v>355198170</v>
      </c>
      <c r="L254" s="177">
        <f t="shared" si="45"/>
        <v>2774985.703125</v>
      </c>
      <c r="M254" s="184">
        <f t="shared" si="57"/>
        <v>6.8139472983763643E-3</v>
      </c>
    </row>
    <row r="255" spans="2:13" ht="29.25" customHeight="1">
      <c r="B255" s="392">
        <v>51</v>
      </c>
      <c r="C255" s="405" t="s">
        <v>49</v>
      </c>
      <c r="D255" s="398">
        <f>Q55</f>
        <v>25056</v>
      </c>
      <c r="E255" s="88" t="s">
        <v>149</v>
      </c>
      <c r="F255" s="221" t="s">
        <v>170</v>
      </c>
      <c r="G255" s="221" t="s">
        <v>304</v>
      </c>
      <c r="H255" s="137">
        <v>406</v>
      </c>
      <c r="I255" s="138">
        <v>1078541240</v>
      </c>
      <c r="J255" s="139">
        <v>139841940</v>
      </c>
      <c r="K255" s="71">
        <f t="shared" si="46"/>
        <v>1218383180</v>
      </c>
      <c r="L255" s="175">
        <f t="shared" si="45"/>
        <v>3000943.7931034481</v>
      </c>
      <c r="M255" s="182">
        <f>IFERROR(H255/$Q$55,"-")</f>
        <v>1.6203703703703703E-2</v>
      </c>
    </row>
    <row r="256" spans="2:13" ht="29.25" customHeight="1">
      <c r="B256" s="393"/>
      <c r="C256" s="386"/>
      <c r="D256" s="403"/>
      <c r="E256" s="80" t="s">
        <v>150</v>
      </c>
      <c r="F256" s="222" t="s">
        <v>171</v>
      </c>
      <c r="G256" s="222" t="s">
        <v>434</v>
      </c>
      <c r="H256" s="81">
        <v>286</v>
      </c>
      <c r="I256" s="82">
        <v>789383240</v>
      </c>
      <c r="J256" s="83">
        <v>171482910</v>
      </c>
      <c r="K256" s="72">
        <f t="shared" si="46"/>
        <v>960866150</v>
      </c>
      <c r="L256" s="176">
        <f t="shared" si="45"/>
        <v>3359671.8531468529</v>
      </c>
      <c r="M256" s="183">
        <f t="shared" ref="M256:M259" si="58">IFERROR(H256/$Q$55,"-")</f>
        <v>1.1414431673052363E-2</v>
      </c>
    </row>
    <row r="257" spans="2:13" ht="29.25" customHeight="1">
      <c r="B257" s="393"/>
      <c r="C257" s="386"/>
      <c r="D257" s="403"/>
      <c r="E257" s="80" t="s">
        <v>152</v>
      </c>
      <c r="F257" s="222" t="s">
        <v>172</v>
      </c>
      <c r="G257" s="222" t="s">
        <v>449</v>
      </c>
      <c r="H257" s="81">
        <v>218</v>
      </c>
      <c r="I257" s="82">
        <v>537089430</v>
      </c>
      <c r="J257" s="83">
        <v>145587090</v>
      </c>
      <c r="K257" s="72">
        <f t="shared" si="46"/>
        <v>682676520</v>
      </c>
      <c r="L257" s="176">
        <f t="shared" si="45"/>
        <v>3131543.6697247708</v>
      </c>
      <c r="M257" s="183">
        <f t="shared" si="58"/>
        <v>8.7005108556832689E-3</v>
      </c>
    </row>
    <row r="258" spans="2:13" ht="29.25" customHeight="1">
      <c r="B258" s="393"/>
      <c r="C258" s="386"/>
      <c r="D258" s="403"/>
      <c r="E258" s="80" t="s">
        <v>151</v>
      </c>
      <c r="F258" s="222" t="s">
        <v>290</v>
      </c>
      <c r="G258" s="222" t="s">
        <v>306</v>
      </c>
      <c r="H258" s="81">
        <v>206</v>
      </c>
      <c r="I258" s="82">
        <v>408433440</v>
      </c>
      <c r="J258" s="83">
        <v>388143450</v>
      </c>
      <c r="K258" s="72">
        <f t="shared" si="46"/>
        <v>796576890</v>
      </c>
      <c r="L258" s="176">
        <f t="shared" si="45"/>
        <v>3866878.1067961166</v>
      </c>
      <c r="M258" s="183">
        <f t="shared" si="58"/>
        <v>8.2215836526181359E-3</v>
      </c>
    </row>
    <row r="259" spans="2:13" ht="29.25" customHeight="1" thickBot="1">
      <c r="B259" s="394"/>
      <c r="C259" s="388"/>
      <c r="D259" s="410"/>
      <c r="E259" s="84" t="s">
        <v>174</v>
      </c>
      <c r="F259" s="223" t="s">
        <v>175</v>
      </c>
      <c r="G259" s="223" t="s">
        <v>999</v>
      </c>
      <c r="H259" s="85">
        <v>201</v>
      </c>
      <c r="I259" s="86">
        <v>857363640</v>
      </c>
      <c r="J259" s="87">
        <v>43148060</v>
      </c>
      <c r="K259" s="73">
        <f t="shared" si="46"/>
        <v>900511700</v>
      </c>
      <c r="L259" s="177">
        <f t="shared" si="45"/>
        <v>4480157.7114427863</v>
      </c>
      <c r="M259" s="183">
        <f t="shared" si="58"/>
        <v>8.0220306513409962E-3</v>
      </c>
    </row>
    <row r="260" spans="2:13" ht="29.25" customHeight="1">
      <c r="B260" s="392">
        <v>52</v>
      </c>
      <c r="C260" s="405" t="s">
        <v>5</v>
      </c>
      <c r="D260" s="398">
        <f>Q56</f>
        <v>20478</v>
      </c>
      <c r="E260" s="88" t="s">
        <v>149</v>
      </c>
      <c r="F260" s="221" t="s">
        <v>170</v>
      </c>
      <c r="G260" s="221" t="s">
        <v>304</v>
      </c>
      <c r="H260" s="137">
        <v>322</v>
      </c>
      <c r="I260" s="138">
        <v>939951240</v>
      </c>
      <c r="J260" s="139">
        <v>121105850</v>
      </c>
      <c r="K260" s="71">
        <f t="shared" si="46"/>
        <v>1061057090</v>
      </c>
      <c r="L260" s="175">
        <f t="shared" si="45"/>
        <v>3295208.3540372672</v>
      </c>
      <c r="M260" s="182">
        <f>IFERROR(H260/$Q$56,"-")</f>
        <v>1.5724191815606994E-2</v>
      </c>
    </row>
    <row r="261" spans="2:13" ht="29.25" customHeight="1">
      <c r="B261" s="393"/>
      <c r="C261" s="386"/>
      <c r="D261" s="403"/>
      <c r="E261" s="80" t="s">
        <v>150</v>
      </c>
      <c r="F261" s="222" t="s">
        <v>171</v>
      </c>
      <c r="G261" s="222" t="s">
        <v>321</v>
      </c>
      <c r="H261" s="81">
        <v>224</v>
      </c>
      <c r="I261" s="82">
        <v>671103690</v>
      </c>
      <c r="J261" s="83">
        <v>149355700</v>
      </c>
      <c r="K261" s="72">
        <f t="shared" si="46"/>
        <v>820459390</v>
      </c>
      <c r="L261" s="176">
        <f t="shared" ref="L261:L324" si="59">IFERROR(K261/H261,"-")</f>
        <v>3662765.1339285714</v>
      </c>
      <c r="M261" s="183">
        <f t="shared" ref="M261:M264" si="60">IFERROR(H261/$Q$56,"-")</f>
        <v>1.0938568219552691E-2</v>
      </c>
    </row>
    <row r="262" spans="2:13" ht="29.25" customHeight="1">
      <c r="B262" s="393"/>
      <c r="C262" s="386"/>
      <c r="D262" s="403"/>
      <c r="E262" s="80" t="s">
        <v>152</v>
      </c>
      <c r="F262" s="222" t="s">
        <v>172</v>
      </c>
      <c r="G262" s="222" t="s">
        <v>307</v>
      </c>
      <c r="H262" s="81">
        <v>216</v>
      </c>
      <c r="I262" s="82">
        <v>507701500</v>
      </c>
      <c r="J262" s="83">
        <v>121639770</v>
      </c>
      <c r="K262" s="72">
        <f t="shared" ref="K262:K325" si="61">SUM(I262:J262)</f>
        <v>629341270</v>
      </c>
      <c r="L262" s="176">
        <f t="shared" si="59"/>
        <v>2913616.9907407407</v>
      </c>
      <c r="M262" s="183">
        <f t="shared" si="60"/>
        <v>1.054790506885438E-2</v>
      </c>
    </row>
    <row r="263" spans="2:13" ht="29.25" customHeight="1">
      <c r="B263" s="393"/>
      <c r="C263" s="386"/>
      <c r="D263" s="403"/>
      <c r="E263" s="80" t="s">
        <v>151</v>
      </c>
      <c r="F263" s="222" t="s">
        <v>290</v>
      </c>
      <c r="G263" s="222" t="s">
        <v>364</v>
      </c>
      <c r="H263" s="81">
        <v>190</v>
      </c>
      <c r="I263" s="82">
        <v>435937470</v>
      </c>
      <c r="J263" s="83">
        <v>349062120</v>
      </c>
      <c r="K263" s="72">
        <f t="shared" si="61"/>
        <v>784999590</v>
      </c>
      <c r="L263" s="176">
        <f t="shared" si="59"/>
        <v>4131576.789473684</v>
      </c>
      <c r="M263" s="183">
        <f t="shared" si="60"/>
        <v>9.2782498290848708E-3</v>
      </c>
    </row>
    <row r="264" spans="2:13" ht="29.25" customHeight="1" thickBot="1">
      <c r="B264" s="394"/>
      <c r="C264" s="388"/>
      <c r="D264" s="410"/>
      <c r="E264" s="84" t="s">
        <v>153</v>
      </c>
      <c r="F264" s="223" t="s">
        <v>173</v>
      </c>
      <c r="G264" s="223" t="s">
        <v>337</v>
      </c>
      <c r="H264" s="85">
        <v>152</v>
      </c>
      <c r="I264" s="86">
        <v>584441460</v>
      </c>
      <c r="J264" s="87">
        <v>42465040</v>
      </c>
      <c r="K264" s="73">
        <f t="shared" si="61"/>
        <v>626906500</v>
      </c>
      <c r="L264" s="177">
        <f t="shared" si="59"/>
        <v>4124384.8684210526</v>
      </c>
      <c r="M264" s="183">
        <f t="shared" si="60"/>
        <v>7.4225998632678975E-3</v>
      </c>
    </row>
    <row r="265" spans="2:13" ht="29.25" customHeight="1">
      <c r="B265" s="392">
        <v>53</v>
      </c>
      <c r="C265" s="405" t="s">
        <v>23</v>
      </c>
      <c r="D265" s="398">
        <f>Q57</f>
        <v>11403</v>
      </c>
      <c r="E265" s="88" t="s">
        <v>149</v>
      </c>
      <c r="F265" s="221" t="s">
        <v>170</v>
      </c>
      <c r="G265" s="221" t="s">
        <v>457</v>
      </c>
      <c r="H265" s="137">
        <v>181</v>
      </c>
      <c r="I265" s="138">
        <v>443350780</v>
      </c>
      <c r="J265" s="139">
        <v>75788600</v>
      </c>
      <c r="K265" s="71">
        <f t="shared" si="61"/>
        <v>519139380</v>
      </c>
      <c r="L265" s="175">
        <f t="shared" si="59"/>
        <v>2868173.3701657457</v>
      </c>
      <c r="M265" s="182">
        <f>IFERROR(H265/$Q$57,"-")</f>
        <v>1.5873015873015872E-2</v>
      </c>
    </row>
    <row r="266" spans="2:13" ht="29.25" customHeight="1">
      <c r="B266" s="393"/>
      <c r="C266" s="386"/>
      <c r="D266" s="403"/>
      <c r="E266" s="80" t="s">
        <v>150</v>
      </c>
      <c r="F266" s="222" t="s">
        <v>171</v>
      </c>
      <c r="G266" s="222" t="s">
        <v>305</v>
      </c>
      <c r="H266" s="81">
        <v>125</v>
      </c>
      <c r="I266" s="82">
        <v>331165090</v>
      </c>
      <c r="J266" s="83">
        <v>69720650</v>
      </c>
      <c r="K266" s="72">
        <f t="shared" si="61"/>
        <v>400885740</v>
      </c>
      <c r="L266" s="176">
        <f t="shared" si="59"/>
        <v>3207085.92</v>
      </c>
      <c r="M266" s="183">
        <f t="shared" ref="M266:M269" si="62">IFERROR(H266/$Q$57,"-")</f>
        <v>1.0962027536613171E-2</v>
      </c>
    </row>
    <row r="267" spans="2:13" ht="29.25" customHeight="1">
      <c r="B267" s="393"/>
      <c r="C267" s="386"/>
      <c r="D267" s="403"/>
      <c r="E267" s="80" t="s">
        <v>152</v>
      </c>
      <c r="F267" s="222" t="s">
        <v>172</v>
      </c>
      <c r="G267" s="222" t="s">
        <v>964</v>
      </c>
      <c r="H267" s="81">
        <v>108</v>
      </c>
      <c r="I267" s="82">
        <v>206611660</v>
      </c>
      <c r="J267" s="83">
        <v>49653210</v>
      </c>
      <c r="K267" s="72">
        <f t="shared" si="61"/>
        <v>256264870</v>
      </c>
      <c r="L267" s="176">
        <f t="shared" si="59"/>
        <v>2372822.8703703703</v>
      </c>
      <c r="M267" s="183">
        <f t="shared" si="62"/>
        <v>9.4711917916337814E-3</v>
      </c>
    </row>
    <row r="268" spans="2:13" ht="29.25" customHeight="1">
      <c r="B268" s="393"/>
      <c r="C268" s="386"/>
      <c r="D268" s="403"/>
      <c r="E268" s="80" t="s">
        <v>151</v>
      </c>
      <c r="F268" s="222" t="s">
        <v>290</v>
      </c>
      <c r="G268" s="222" t="s">
        <v>377</v>
      </c>
      <c r="H268" s="81">
        <v>104</v>
      </c>
      <c r="I268" s="82">
        <v>198875040</v>
      </c>
      <c r="J268" s="83">
        <v>202467630</v>
      </c>
      <c r="K268" s="72">
        <f t="shared" si="61"/>
        <v>401342670</v>
      </c>
      <c r="L268" s="176">
        <f t="shared" si="59"/>
        <v>3859064.1346153845</v>
      </c>
      <c r="M268" s="183">
        <f t="shared" si="62"/>
        <v>9.1204069104621598E-3</v>
      </c>
    </row>
    <row r="269" spans="2:13" ht="29.25" customHeight="1" thickBot="1">
      <c r="B269" s="394"/>
      <c r="C269" s="388"/>
      <c r="D269" s="410"/>
      <c r="E269" s="84" t="s">
        <v>153</v>
      </c>
      <c r="F269" s="223" t="s">
        <v>173</v>
      </c>
      <c r="G269" s="223" t="s">
        <v>391</v>
      </c>
      <c r="H269" s="85">
        <v>66</v>
      </c>
      <c r="I269" s="86">
        <v>201332500</v>
      </c>
      <c r="J269" s="87">
        <v>17628310</v>
      </c>
      <c r="K269" s="73">
        <f t="shared" si="61"/>
        <v>218960810</v>
      </c>
      <c r="L269" s="177">
        <f t="shared" si="59"/>
        <v>3317588.0303030303</v>
      </c>
      <c r="M269" s="183">
        <f t="shared" si="62"/>
        <v>5.7879505393317546E-3</v>
      </c>
    </row>
    <row r="270" spans="2:13" ht="29.25" customHeight="1">
      <c r="B270" s="392">
        <v>54</v>
      </c>
      <c r="C270" s="405" t="s">
        <v>29</v>
      </c>
      <c r="D270" s="398">
        <f>Q58</f>
        <v>19212</v>
      </c>
      <c r="E270" s="88" t="s">
        <v>149</v>
      </c>
      <c r="F270" s="221" t="s">
        <v>170</v>
      </c>
      <c r="G270" s="221" t="s">
        <v>304</v>
      </c>
      <c r="H270" s="137">
        <v>315</v>
      </c>
      <c r="I270" s="138">
        <v>715057190</v>
      </c>
      <c r="J270" s="139">
        <v>128530540</v>
      </c>
      <c r="K270" s="71">
        <f t="shared" si="61"/>
        <v>843587730</v>
      </c>
      <c r="L270" s="175">
        <f t="shared" si="59"/>
        <v>2678056.2857142859</v>
      </c>
      <c r="M270" s="182">
        <f>IFERROR(H270/$Q$58,"-")</f>
        <v>1.6396002498438474E-2</v>
      </c>
    </row>
    <row r="271" spans="2:13" ht="29.25" customHeight="1">
      <c r="B271" s="393"/>
      <c r="C271" s="386"/>
      <c r="D271" s="403"/>
      <c r="E271" s="80" t="s">
        <v>150</v>
      </c>
      <c r="F271" s="222" t="s">
        <v>171</v>
      </c>
      <c r="G271" s="222" t="s">
        <v>465</v>
      </c>
      <c r="H271" s="81">
        <v>208</v>
      </c>
      <c r="I271" s="82">
        <v>595755680</v>
      </c>
      <c r="J271" s="83">
        <v>168554010</v>
      </c>
      <c r="K271" s="72">
        <f t="shared" si="61"/>
        <v>764309690</v>
      </c>
      <c r="L271" s="176">
        <f t="shared" si="59"/>
        <v>3674565.8173076925</v>
      </c>
      <c r="M271" s="183">
        <f t="shared" ref="M271:M274" si="63">IFERROR(H271/$Q$58,"-")</f>
        <v>1.0826566729127629E-2</v>
      </c>
    </row>
    <row r="272" spans="2:13" ht="29.25" customHeight="1">
      <c r="B272" s="393"/>
      <c r="C272" s="386"/>
      <c r="D272" s="403"/>
      <c r="E272" s="80" t="s">
        <v>174</v>
      </c>
      <c r="F272" s="222" t="s">
        <v>175</v>
      </c>
      <c r="G272" s="222" t="s">
        <v>1009</v>
      </c>
      <c r="H272" s="81">
        <v>199</v>
      </c>
      <c r="I272" s="82">
        <v>711293680</v>
      </c>
      <c r="J272" s="83">
        <v>51727190</v>
      </c>
      <c r="K272" s="72">
        <f t="shared" si="61"/>
        <v>763020870</v>
      </c>
      <c r="L272" s="176">
        <f t="shared" si="59"/>
        <v>3834275.7286432162</v>
      </c>
      <c r="M272" s="183">
        <f t="shared" si="63"/>
        <v>1.035810951488653E-2</v>
      </c>
    </row>
    <row r="273" spans="2:13" ht="29.25" customHeight="1">
      <c r="B273" s="393"/>
      <c r="C273" s="386"/>
      <c r="D273" s="403"/>
      <c r="E273" s="80" t="s">
        <v>151</v>
      </c>
      <c r="F273" s="222" t="s">
        <v>290</v>
      </c>
      <c r="G273" s="222" t="s">
        <v>359</v>
      </c>
      <c r="H273" s="81">
        <v>176</v>
      </c>
      <c r="I273" s="82">
        <v>400049120</v>
      </c>
      <c r="J273" s="83">
        <v>289435380</v>
      </c>
      <c r="K273" s="72">
        <f t="shared" si="61"/>
        <v>689484500</v>
      </c>
      <c r="L273" s="176">
        <f t="shared" si="59"/>
        <v>3917525.5681818184</v>
      </c>
      <c r="M273" s="183">
        <f t="shared" si="63"/>
        <v>9.1609410784926088E-3</v>
      </c>
    </row>
    <row r="274" spans="2:13" ht="29.25" customHeight="1" thickBot="1">
      <c r="B274" s="394"/>
      <c r="C274" s="388"/>
      <c r="D274" s="410"/>
      <c r="E274" s="84" t="s">
        <v>152</v>
      </c>
      <c r="F274" s="223" t="s">
        <v>172</v>
      </c>
      <c r="G274" s="223" t="s">
        <v>445</v>
      </c>
      <c r="H274" s="85">
        <v>170</v>
      </c>
      <c r="I274" s="86">
        <v>353656430</v>
      </c>
      <c r="J274" s="87">
        <v>87937060</v>
      </c>
      <c r="K274" s="73">
        <f t="shared" si="61"/>
        <v>441593490</v>
      </c>
      <c r="L274" s="177">
        <f t="shared" si="59"/>
        <v>2597608.7647058824</v>
      </c>
      <c r="M274" s="184">
        <f t="shared" si="63"/>
        <v>8.8486362689985422E-3</v>
      </c>
    </row>
    <row r="275" spans="2:13" ht="29.25" customHeight="1">
      <c r="B275" s="392">
        <v>55</v>
      </c>
      <c r="C275" s="405" t="s">
        <v>18</v>
      </c>
      <c r="D275" s="398">
        <f>Q59</f>
        <v>20118</v>
      </c>
      <c r="E275" s="88" t="s">
        <v>149</v>
      </c>
      <c r="F275" s="221" t="s">
        <v>170</v>
      </c>
      <c r="G275" s="221" t="s">
        <v>304</v>
      </c>
      <c r="H275" s="137">
        <v>370</v>
      </c>
      <c r="I275" s="138">
        <v>814899790</v>
      </c>
      <c r="J275" s="139">
        <v>126212410</v>
      </c>
      <c r="K275" s="71">
        <f t="shared" si="61"/>
        <v>941112200</v>
      </c>
      <c r="L275" s="175">
        <f t="shared" si="59"/>
        <v>2543546.4864864866</v>
      </c>
      <c r="M275" s="182">
        <f>IFERROR(H275/$Q$59,"-")</f>
        <v>1.8391490207774131E-2</v>
      </c>
    </row>
    <row r="276" spans="2:13" ht="29.25" customHeight="1">
      <c r="B276" s="393"/>
      <c r="C276" s="386"/>
      <c r="D276" s="403"/>
      <c r="E276" s="80" t="s">
        <v>150</v>
      </c>
      <c r="F276" s="222" t="s">
        <v>171</v>
      </c>
      <c r="G276" s="222" t="s">
        <v>437</v>
      </c>
      <c r="H276" s="81">
        <v>236</v>
      </c>
      <c r="I276" s="82">
        <v>584674490</v>
      </c>
      <c r="J276" s="83">
        <v>156271080</v>
      </c>
      <c r="K276" s="72">
        <f t="shared" si="61"/>
        <v>740945570</v>
      </c>
      <c r="L276" s="176">
        <f t="shared" si="59"/>
        <v>3139599.8728813562</v>
      </c>
      <c r="M276" s="183">
        <f t="shared" ref="M276:M279" si="64">IFERROR(H276/$Q$59,"-")</f>
        <v>1.1730788348742419E-2</v>
      </c>
    </row>
    <row r="277" spans="2:13" ht="29.25" customHeight="1">
      <c r="B277" s="393"/>
      <c r="C277" s="386"/>
      <c r="D277" s="403"/>
      <c r="E277" s="80" t="s">
        <v>151</v>
      </c>
      <c r="F277" s="222" t="s">
        <v>290</v>
      </c>
      <c r="G277" s="222" t="s">
        <v>395</v>
      </c>
      <c r="H277" s="81">
        <v>178</v>
      </c>
      <c r="I277" s="82">
        <v>355240460</v>
      </c>
      <c r="J277" s="83">
        <v>389354690</v>
      </c>
      <c r="K277" s="72">
        <f t="shared" si="61"/>
        <v>744595150</v>
      </c>
      <c r="L277" s="176">
        <f t="shared" si="59"/>
        <v>4183118.8202247191</v>
      </c>
      <c r="M277" s="183">
        <f t="shared" si="64"/>
        <v>8.847797991848096E-3</v>
      </c>
    </row>
    <row r="278" spans="2:13" ht="29.25" customHeight="1">
      <c r="B278" s="393"/>
      <c r="C278" s="386"/>
      <c r="D278" s="403"/>
      <c r="E278" s="80" t="s">
        <v>152</v>
      </c>
      <c r="F278" s="222" t="s">
        <v>172</v>
      </c>
      <c r="G278" s="222" t="s">
        <v>1012</v>
      </c>
      <c r="H278" s="81">
        <v>158</v>
      </c>
      <c r="I278" s="82">
        <v>393001870</v>
      </c>
      <c r="J278" s="83">
        <v>64798800</v>
      </c>
      <c r="K278" s="72">
        <f t="shared" si="61"/>
        <v>457800670</v>
      </c>
      <c r="L278" s="176">
        <f t="shared" si="59"/>
        <v>2897472.5949367089</v>
      </c>
      <c r="M278" s="183">
        <f t="shared" si="64"/>
        <v>7.8536633860224678E-3</v>
      </c>
    </row>
    <row r="279" spans="2:13" ht="29.25" customHeight="1" thickBot="1">
      <c r="B279" s="394"/>
      <c r="C279" s="388"/>
      <c r="D279" s="410"/>
      <c r="E279" s="84" t="s">
        <v>153</v>
      </c>
      <c r="F279" s="223" t="s">
        <v>173</v>
      </c>
      <c r="G279" s="223" t="s">
        <v>1013</v>
      </c>
      <c r="H279" s="85">
        <v>142</v>
      </c>
      <c r="I279" s="86">
        <v>448136110</v>
      </c>
      <c r="J279" s="87">
        <v>42981640</v>
      </c>
      <c r="K279" s="73">
        <f t="shared" si="61"/>
        <v>491117750</v>
      </c>
      <c r="L279" s="177">
        <f t="shared" si="59"/>
        <v>3458575.704225352</v>
      </c>
      <c r="M279" s="183">
        <f t="shared" si="64"/>
        <v>7.0583557013619647E-3</v>
      </c>
    </row>
    <row r="280" spans="2:13" ht="29.25" customHeight="1">
      <c r="B280" s="392">
        <v>56</v>
      </c>
      <c r="C280" s="405" t="s">
        <v>11</v>
      </c>
      <c r="D280" s="398">
        <f>Q60</f>
        <v>12664</v>
      </c>
      <c r="E280" s="88" t="s">
        <v>149</v>
      </c>
      <c r="F280" s="221" t="s">
        <v>170</v>
      </c>
      <c r="G280" s="221" t="s">
        <v>304</v>
      </c>
      <c r="H280" s="137">
        <v>181</v>
      </c>
      <c r="I280" s="138">
        <v>454598200</v>
      </c>
      <c r="J280" s="139">
        <v>72183860</v>
      </c>
      <c r="K280" s="71">
        <f t="shared" si="61"/>
        <v>526782060</v>
      </c>
      <c r="L280" s="175">
        <f t="shared" si="59"/>
        <v>2910398.1215469614</v>
      </c>
      <c r="M280" s="182">
        <f>IFERROR(H280/$Q$60,"-")</f>
        <v>1.4292482627921668E-2</v>
      </c>
    </row>
    <row r="281" spans="2:13" ht="29.25" customHeight="1">
      <c r="B281" s="393"/>
      <c r="C281" s="386"/>
      <c r="D281" s="403"/>
      <c r="E281" s="80" t="s">
        <v>150</v>
      </c>
      <c r="F281" s="222" t="s">
        <v>171</v>
      </c>
      <c r="G281" s="222" t="s">
        <v>1018</v>
      </c>
      <c r="H281" s="81">
        <v>154</v>
      </c>
      <c r="I281" s="82">
        <v>391452480</v>
      </c>
      <c r="J281" s="83">
        <v>96755230</v>
      </c>
      <c r="K281" s="72">
        <f t="shared" si="61"/>
        <v>488207710</v>
      </c>
      <c r="L281" s="176">
        <f t="shared" si="59"/>
        <v>3170179.9350649351</v>
      </c>
      <c r="M281" s="183">
        <f t="shared" ref="M281:M284" si="65">IFERROR(H281/$Q$60,"-")</f>
        <v>1.2160454832596337E-2</v>
      </c>
    </row>
    <row r="282" spans="2:13" ht="29.25" customHeight="1">
      <c r="B282" s="393"/>
      <c r="C282" s="386"/>
      <c r="D282" s="403"/>
      <c r="E282" s="80" t="s">
        <v>151</v>
      </c>
      <c r="F282" s="222" t="s">
        <v>290</v>
      </c>
      <c r="G282" s="222" t="s">
        <v>377</v>
      </c>
      <c r="H282" s="81">
        <v>129</v>
      </c>
      <c r="I282" s="82">
        <v>293191470</v>
      </c>
      <c r="J282" s="83">
        <v>216656190</v>
      </c>
      <c r="K282" s="72">
        <f t="shared" si="61"/>
        <v>509847660</v>
      </c>
      <c r="L282" s="176">
        <f t="shared" si="59"/>
        <v>3952307.4418604653</v>
      </c>
      <c r="M282" s="183">
        <f t="shared" si="65"/>
        <v>1.0186355022109917E-2</v>
      </c>
    </row>
    <row r="283" spans="2:13" ht="29.25" customHeight="1">
      <c r="B283" s="393"/>
      <c r="C283" s="386"/>
      <c r="D283" s="403"/>
      <c r="E283" s="80" t="s">
        <v>152</v>
      </c>
      <c r="F283" s="222" t="s">
        <v>172</v>
      </c>
      <c r="G283" s="222" t="s">
        <v>332</v>
      </c>
      <c r="H283" s="81">
        <v>101</v>
      </c>
      <c r="I283" s="82">
        <v>218525840</v>
      </c>
      <c r="J283" s="83">
        <v>46128110</v>
      </c>
      <c r="K283" s="72">
        <f t="shared" si="61"/>
        <v>264653950</v>
      </c>
      <c r="L283" s="176">
        <f t="shared" si="59"/>
        <v>2620336.1386138615</v>
      </c>
      <c r="M283" s="183">
        <f t="shared" si="65"/>
        <v>7.9753632343651289E-3</v>
      </c>
    </row>
    <row r="284" spans="2:13" ht="29.25" customHeight="1" thickBot="1">
      <c r="B284" s="394"/>
      <c r="C284" s="388"/>
      <c r="D284" s="410"/>
      <c r="E284" s="84" t="s">
        <v>174</v>
      </c>
      <c r="F284" s="223" t="s">
        <v>175</v>
      </c>
      <c r="G284" s="223" t="s">
        <v>1019</v>
      </c>
      <c r="H284" s="85">
        <v>80</v>
      </c>
      <c r="I284" s="86">
        <v>293082890</v>
      </c>
      <c r="J284" s="87">
        <v>20170520</v>
      </c>
      <c r="K284" s="73">
        <f t="shared" si="61"/>
        <v>313253410</v>
      </c>
      <c r="L284" s="177">
        <f t="shared" si="59"/>
        <v>3915667.625</v>
      </c>
      <c r="M284" s="184">
        <f t="shared" si="65"/>
        <v>6.3171193935565384E-3</v>
      </c>
    </row>
    <row r="285" spans="2:13" ht="29.25" customHeight="1">
      <c r="B285" s="392">
        <v>57</v>
      </c>
      <c r="C285" s="405" t="s">
        <v>50</v>
      </c>
      <c r="D285" s="398">
        <f>Q61</f>
        <v>9154</v>
      </c>
      <c r="E285" s="88" t="s">
        <v>149</v>
      </c>
      <c r="F285" s="221" t="s">
        <v>170</v>
      </c>
      <c r="G285" s="221" t="s">
        <v>304</v>
      </c>
      <c r="H285" s="137">
        <v>152</v>
      </c>
      <c r="I285" s="138">
        <v>427105530</v>
      </c>
      <c r="J285" s="139">
        <v>53570060</v>
      </c>
      <c r="K285" s="71">
        <f t="shared" si="61"/>
        <v>480675590</v>
      </c>
      <c r="L285" s="175">
        <f t="shared" si="59"/>
        <v>3162339.4078947366</v>
      </c>
      <c r="M285" s="182">
        <f>IFERROR(H285/$Q$61,"-")</f>
        <v>1.6604762945160584E-2</v>
      </c>
    </row>
    <row r="286" spans="2:13" ht="29.25" customHeight="1">
      <c r="B286" s="393"/>
      <c r="C286" s="386"/>
      <c r="D286" s="403"/>
      <c r="E286" s="80" t="s">
        <v>150</v>
      </c>
      <c r="F286" s="222" t="s">
        <v>171</v>
      </c>
      <c r="G286" s="222" t="s">
        <v>443</v>
      </c>
      <c r="H286" s="81">
        <v>131</v>
      </c>
      <c r="I286" s="82">
        <v>404378410</v>
      </c>
      <c r="J286" s="83">
        <v>107572980</v>
      </c>
      <c r="K286" s="72">
        <f t="shared" si="61"/>
        <v>511951390</v>
      </c>
      <c r="L286" s="176">
        <f t="shared" si="59"/>
        <v>3908025.8778625955</v>
      </c>
      <c r="M286" s="183">
        <f t="shared" ref="M286:M289" si="66">IFERROR(H286/$Q$61,"-")</f>
        <v>1.4310683854052873E-2</v>
      </c>
    </row>
    <row r="287" spans="2:13" ht="29.25" customHeight="1">
      <c r="B287" s="393"/>
      <c r="C287" s="386"/>
      <c r="D287" s="403"/>
      <c r="E287" s="80" t="s">
        <v>151</v>
      </c>
      <c r="F287" s="222" t="s">
        <v>290</v>
      </c>
      <c r="G287" s="222" t="s">
        <v>380</v>
      </c>
      <c r="H287" s="81">
        <v>85</v>
      </c>
      <c r="I287" s="82">
        <v>165922610</v>
      </c>
      <c r="J287" s="83">
        <v>169257530</v>
      </c>
      <c r="K287" s="72">
        <f t="shared" si="61"/>
        <v>335180140</v>
      </c>
      <c r="L287" s="176">
        <f t="shared" si="59"/>
        <v>3943295.7647058824</v>
      </c>
      <c r="M287" s="183">
        <f t="shared" si="66"/>
        <v>9.2855582259121702E-3</v>
      </c>
    </row>
    <row r="288" spans="2:13" ht="29.25" customHeight="1">
      <c r="B288" s="393"/>
      <c r="C288" s="386"/>
      <c r="D288" s="403"/>
      <c r="E288" s="80" t="s">
        <v>153</v>
      </c>
      <c r="F288" s="222" t="s">
        <v>173</v>
      </c>
      <c r="G288" s="222" t="s">
        <v>337</v>
      </c>
      <c r="H288" s="81">
        <v>79</v>
      </c>
      <c r="I288" s="82">
        <v>280883120</v>
      </c>
      <c r="J288" s="83">
        <v>28055590</v>
      </c>
      <c r="K288" s="72">
        <f t="shared" si="61"/>
        <v>308938710</v>
      </c>
      <c r="L288" s="176">
        <f t="shared" si="59"/>
        <v>3910616.5822784812</v>
      </c>
      <c r="M288" s="183">
        <f t="shared" si="66"/>
        <v>8.6301070570242513E-3</v>
      </c>
    </row>
    <row r="289" spans="2:13" ht="29.25" customHeight="1" thickBot="1">
      <c r="B289" s="394"/>
      <c r="C289" s="388"/>
      <c r="D289" s="410"/>
      <c r="E289" s="84" t="s">
        <v>152</v>
      </c>
      <c r="F289" s="223" t="s">
        <v>172</v>
      </c>
      <c r="G289" s="223" t="s">
        <v>406</v>
      </c>
      <c r="H289" s="85">
        <v>76</v>
      </c>
      <c r="I289" s="86">
        <v>193832880</v>
      </c>
      <c r="J289" s="87">
        <v>42653980</v>
      </c>
      <c r="K289" s="73">
        <f t="shared" si="61"/>
        <v>236486860</v>
      </c>
      <c r="L289" s="177">
        <f t="shared" si="59"/>
        <v>3111669.210526316</v>
      </c>
      <c r="M289" s="183">
        <f t="shared" si="66"/>
        <v>8.3023814725802919E-3</v>
      </c>
    </row>
    <row r="290" spans="2:13" ht="29.25" customHeight="1">
      <c r="B290" s="392">
        <v>58</v>
      </c>
      <c r="C290" s="405" t="s">
        <v>30</v>
      </c>
      <c r="D290" s="398">
        <f>Q62</f>
        <v>10701</v>
      </c>
      <c r="E290" s="88" t="s">
        <v>149</v>
      </c>
      <c r="F290" s="221" t="s">
        <v>170</v>
      </c>
      <c r="G290" s="221" t="s">
        <v>1025</v>
      </c>
      <c r="H290" s="137">
        <v>170</v>
      </c>
      <c r="I290" s="138">
        <v>423053920</v>
      </c>
      <c r="J290" s="139">
        <v>63592910</v>
      </c>
      <c r="K290" s="71">
        <f t="shared" si="61"/>
        <v>486646830</v>
      </c>
      <c r="L290" s="175">
        <f t="shared" si="59"/>
        <v>2862628.411764706</v>
      </c>
      <c r="M290" s="182">
        <f>IFERROR(H290/$Q$62,"-")</f>
        <v>1.5886365760209326E-2</v>
      </c>
    </row>
    <row r="291" spans="2:13" ht="29.25" customHeight="1">
      <c r="B291" s="393"/>
      <c r="C291" s="386"/>
      <c r="D291" s="403"/>
      <c r="E291" s="80" t="s">
        <v>150</v>
      </c>
      <c r="F291" s="222" t="s">
        <v>171</v>
      </c>
      <c r="G291" s="222" t="s">
        <v>402</v>
      </c>
      <c r="H291" s="81">
        <v>117</v>
      </c>
      <c r="I291" s="82">
        <v>349572450</v>
      </c>
      <c r="J291" s="83">
        <v>92057920</v>
      </c>
      <c r="K291" s="72">
        <f t="shared" si="61"/>
        <v>441630370</v>
      </c>
      <c r="L291" s="176">
        <f t="shared" si="59"/>
        <v>3774618.547008547</v>
      </c>
      <c r="M291" s="183">
        <f t="shared" ref="M291:M294" si="67">IFERROR(H291/$Q$62,"-")</f>
        <v>1.0933557611438183E-2</v>
      </c>
    </row>
    <row r="292" spans="2:13" ht="29.25" customHeight="1">
      <c r="B292" s="393"/>
      <c r="C292" s="386"/>
      <c r="D292" s="403"/>
      <c r="E292" s="80" t="s">
        <v>151</v>
      </c>
      <c r="F292" s="222" t="s">
        <v>290</v>
      </c>
      <c r="G292" s="222" t="s">
        <v>1026</v>
      </c>
      <c r="H292" s="81">
        <v>94</v>
      </c>
      <c r="I292" s="82">
        <v>187225640</v>
      </c>
      <c r="J292" s="83">
        <v>173521960</v>
      </c>
      <c r="K292" s="72">
        <f t="shared" si="61"/>
        <v>360747600</v>
      </c>
      <c r="L292" s="176">
        <f t="shared" si="59"/>
        <v>3837740.4255319149</v>
      </c>
      <c r="M292" s="183">
        <f t="shared" si="67"/>
        <v>8.7842257732922164E-3</v>
      </c>
    </row>
    <row r="293" spans="2:13" ht="29.25" customHeight="1">
      <c r="B293" s="393"/>
      <c r="C293" s="386"/>
      <c r="D293" s="403"/>
      <c r="E293" s="80" t="s">
        <v>152</v>
      </c>
      <c r="F293" s="222" t="s">
        <v>172</v>
      </c>
      <c r="G293" s="222" t="s">
        <v>381</v>
      </c>
      <c r="H293" s="81">
        <v>88</v>
      </c>
      <c r="I293" s="82">
        <v>225137960</v>
      </c>
      <c r="J293" s="83">
        <v>36643530</v>
      </c>
      <c r="K293" s="72">
        <f t="shared" si="61"/>
        <v>261781490</v>
      </c>
      <c r="L293" s="176">
        <f t="shared" si="59"/>
        <v>2974789.6590909092</v>
      </c>
      <c r="M293" s="183">
        <f t="shared" si="67"/>
        <v>8.2235305111671812E-3</v>
      </c>
    </row>
    <row r="294" spans="2:13" ht="29.25" customHeight="1" thickBot="1">
      <c r="B294" s="394"/>
      <c r="C294" s="388"/>
      <c r="D294" s="410"/>
      <c r="E294" s="84" t="s">
        <v>174</v>
      </c>
      <c r="F294" s="223" t="s">
        <v>175</v>
      </c>
      <c r="G294" s="223" t="s">
        <v>1027</v>
      </c>
      <c r="H294" s="85">
        <v>75</v>
      </c>
      <c r="I294" s="86">
        <v>270671380</v>
      </c>
      <c r="J294" s="87">
        <v>23242950</v>
      </c>
      <c r="K294" s="73">
        <f t="shared" si="61"/>
        <v>293914330</v>
      </c>
      <c r="L294" s="177">
        <f t="shared" si="59"/>
        <v>3918857.7333333334</v>
      </c>
      <c r="M294" s="183">
        <f t="shared" si="67"/>
        <v>7.0086907765629378E-3</v>
      </c>
    </row>
    <row r="295" spans="2:13" ht="29.25" customHeight="1">
      <c r="B295" s="392">
        <v>59</v>
      </c>
      <c r="C295" s="405" t="s">
        <v>24</v>
      </c>
      <c r="D295" s="398">
        <f>Q63</f>
        <v>76479</v>
      </c>
      <c r="E295" s="88" t="s">
        <v>149</v>
      </c>
      <c r="F295" s="221" t="s">
        <v>170</v>
      </c>
      <c r="G295" s="221" t="s">
        <v>304</v>
      </c>
      <c r="H295" s="137">
        <v>1202</v>
      </c>
      <c r="I295" s="138">
        <v>3111582240</v>
      </c>
      <c r="J295" s="139">
        <v>439054080</v>
      </c>
      <c r="K295" s="71">
        <f t="shared" si="61"/>
        <v>3550636320</v>
      </c>
      <c r="L295" s="175">
        <f t="shared" si="59"/>
        <v>2953940.3660565722</v>
      </c>
      <c r="M295" s="182">
        <f>IFERROR(H295/$Q$63,"-")</f>
        <v>1.5716732697864774E-2</v>
      </c>
    </row>
    <row r="296" spans="2:13" ht="29.25" customHeight="1">
      <c r="B296" s="393"/>
      <c r="C296" s="386"/>
      <c r="D296" s="403"/>
      <c r="E296" s="80" t="s">
        <v>150</v>
      </c>
      <c r="F296" s="222" t="s">
        <v>171</v>
      </c>
      <c r="G296" s="222" t="s">
        <v>305</v>
      </c>
      <c r="H296" s="81">
        <v>927</v>
      </c>
      <c r="I296" s="82">
        <v>2529908770</v>
      </c>
      <c r="J296" s="83">
        <v>554825720</v>
      </c>
      <c r="K296" s="72">
        <f t="shared" si="61"/>
        <v>3084734490</v>
      </c>
      <c r="L296" s="176">
        <f t="shared" si="59"/>
        <v>3327653.1715210355</v>
      </c>
      <c r="M296" s="183">
        <f t="shared" ref="M296:M299" si="68">IFERROR(H296/$Q$63,"-")</f>
        <v>1.2120974385125329E-2</v>
      </c>
    </row>
    <row r="297" spans="2:13" ht="29.25" customHeight="1">
      <c r="B297" s="393"/>
      <c r="C297" s="386"/>
      <c r="D297" s="403"/>
      <c r="E297" s="80" t="s">
        <v>152</v>
      </c>
      <c r="F297" s="222" t="s">
        <v>172</v>
      </c>
      <c r="G297" s="222" t="s">
        <v>445</v>
      </c>
      <c r="H297" s="81">
        <v>697</v>
      </c>
      <c r="I297" s="82">
        <v>1587404030</v>
      </c>
      <c r="J297" s="83">
        <v>329446510</v>
      </c>
      <c r="K297" s="72">
        <f t="shared" si="61"/>
        <v>1916850540</v>
      </c>
      <c r="L297" s="176">
        <f t="shared" si="59"/>
        <v>2750144.2467718795</v>
      </c>
      <c r="M297" s="183">
        <f t="shared" si="68"/>
        <v>9.1136128871977928E-3</v>
      </c>
    </row>
    <row r="298" spans="2:13" ht="29.25" customHeight="1">
      <c r="B298" s="393"/>
      <c r="C298" s="386"/>
      <c r="D298" s="403"/>
      <c r="E298" s="80" t="s">
        <v>151</v>
      </c>
      <c r="F298" s="222" t="s">
        <v>290</v>
      </c>
      <c r="G298" s="222" t="s">
        <v>803</v>
      </c>
      <c r="H298" s="81">
        <v>688</v>
      </c>
      <c r="I298" s="82">
        <v>1406241700</v>
      </c>
      <c r="J298" s="83">
        <v>1032104460</v>
      </c>
      <c r="K298" s="72">
        <f t="shared" si="61"/>
        <v>2438346160</v>
      </c>
      <c r="L298" s="176">
        <f t="shared" si="59"/>
        <v>3544107.7906976743</v>
      </c>
      <c r="M298" s="183">
        <f t="shared" si="68"/>
        <v>8.9959335242354114E-3</v>
      </c>
    </row>
    <row r="299" spans="2:13" ht="29.25" customHeight="1" thickBot="1">
      <c r="B299" s="394"/>
      <c r="C299" s="388"/>
      <c r="D299" s="410"/>
      <c r="E299" s="84" t="s">
        <v>174</v>
      </c>
      <c r="F299" s="223" t="s">
        <v>175</v>
      </c>
      <c r="G299" s="223" t="s">
        <v>978</v>
      </c>
      <c r="H299" s="85">
        <v>557</v>
      </c>
      <c r="I299" s="86">
        <v>1925571400</v>
      </c>
      <c r="J299" s="87">
        <v>192949730</v>
      </c>
      <c r="K299" s="73">
        <f t="shared" si="61"/>
        <v>2118521130</v>
      </c>
      <c r="L299" s="177">
        <f t="shared" si="59"/>
        <v>3803449.066427289</v>
      </c>
      <c r="M299" s="183">
        <f t="shared" si="68"/>
        <v>7.2830450188940757E-3</v>
      </c>
    </row>
    <row r="300" spans="2:13" ht="29.25" customHeight="1">
      <c r="B300" s="392">
        <v>60</v>
      </c>
      <c r="C300" s="405" t="s">
        <v>51</v>
      </c>
      <c r="D300" s="398">
        <f>Q64</f>
        <v>9993</v>
      </c>
      <c r="E300" s="88" t="s">
        <v>149</v>
      </c>
      <c r="F300" s="221" t="s">
        <v>170</v>
      </c>
      <c r="G300" s="221" t="s">
        <v>304</v>
      </c>
      <c r="H300" s="137">
        <v>176</v>
      </c>
      <c r="I300" s="138">
        <v>502261320</v>
      </c>
      <c r="J300" s="139">
        <v>56532830</v>
      </c>
      <c r="K300" s="71">
        <f t="shared" si="61"/>
        <v>558794150</v>
      </c>
      <c r="L300" s="175">
        <f t="shared" si="59"/>
        <v>3174966.7613636362</v>
      </c>
      <c r="M300" s="182">
        <f>IFERROR(H300/$Q$64,"-")</f>
        <v>1.761232863004103E-2</v>
      </c>
    </row>
    <row r="301" spans="2:13" ht="29.25" customHeight="1">
      <c r="B301" s="393"/>
      <c r="C301" s="386"/>
      <c r="D301" s="403"/>
      <c r="E301" s="80" t="s">
        <v>150</v>
      </c>
      <c r="F301" s="222" t="s">
        <v>171</v>
      </c>
      <c r="G301" s="222" t="s">
        <v>339</v>
      </c>
      <c r="H301" s="81">
        <v>122</v>
      </c>
      <c r="I301" s="82">
        <v>357613220</v>
      </c>
      <c r="J301" s="83">
        <v>73665660</v>
      </c>
      <c r="K301" s="72">
        <f t="shared" si="61"/>
        <v>431278880</v>
      </c>
      <c r="L301" s="176">
        <f t="shared" si="59"/>
        <v>3535072.7868852457</v>
      </c>
      <c r="M301" s="183">
        <f t="shared" ref="M301:M304" si="69">IFERROR(H301/$Q$64,"-")</f>
        <v>1.220854598218753E-2</v>
      </c>
    </row>
    <row r="302" spans="2:13" ht="29.25" customHeight="1">
      <c r="B302" s="393"/>
      <c r="C302" s="386"/>
      <c r="D302" s="403"/>
      <c r="E302" s="80" t="s">
        <v>153</v>
      </c>
      <c r="F302" s="222" t="s">
        <v>173</v>
      </c>
      <c r="G302" s="222" t="s">
        <v>327</v>
      </c>
      <c r="H302" s="81">
        <v>80</v>
      </c>
      <c r="I302" s="82">
        <v>317643850</v>
      </c>
      <c r="J302" s="83">
        <v>25949080</v>
      </c>
      <c r="K302" s="72">
        <f t="shared" si="61"/>
        <v>343592930</v>
      </c>
      <c r="L302" s="176">
        <f t="shared" si="59"/>
        <v>4294911.625</v>
      </c>
      <c r="M302" s="183">
        <f t="shared" si="69"/>
        <v>8.0056039227459214E-3</v>
      </c>
    </row>
    <row r="303" spans="2:13" ht="29.25" customHeight="1">
      <c r="B303" s="393"/>
      <c r="C303" s="386"/>
      <c r="D303" s="403"/>
      <c r="E303" s="80" t="s">
        <v>151</v>
      </c>
      <c r="F303" s="222" t="s">
        <v>290</v>
      </c>
      <c r="G303" s="222" t="s">
        <v>364</v>
      </c>
      <c r="H303" s="81">
        <v>68</v>
      </c>
      <c r="I303" s="82">
        <v>145880840</v>
      </c>
      <c r="J303" s="83">
        <v>90799370</v>
      </c>
      <c r="K303" s="72">
        <f t="shared" si="61"/>
        <v>236680210</v>
      </c>
      <c r="L303" s="176">
        <f t="shared" si="59"/>
        <v>3480591.3235294116</v>
      </c>
      <c r="M303" s="183">
        <f t="shared" si="69"/>
        <v>6.8047633343340337E-3</v>
      </c>
    </row>
    <row r="304" spans="2:13" ht="29.25" customHeight="1" thickBot="1">
      <c r="B304" s="394"/>
      <c r="C304" s="388"/>
      <c r="D304" s="410"/>
      <c r="E304" s="84" t="s">
        <v>145</v>
      </c>
      <c r="F304" s="223" t="s">
        <v>162</v>
      </c>
      <c r="G304" s="223" t="s">
        <v>883</v>
      </c>
      <c r="H304" s="85">
        <v>60</v>
      </c>
      <c r="I304" s="86">
        <v>205774630</v>
      </c>
      <c r="J304" s="87">
        <v>150025590</v>
      </c>
      <c r="K304" s="73">
        <f t="shared" si="61"/>
        <v>355800220</v>
      </c>
      <c r="L304" s="177">
        <f t="shared" si="59"/>
        <v>5930003.666666667</v>
      </c>
      <c r="M304" s="184">
        <f t="shared" si="69"/>
        <v>6.0042029420594419E-3</v>
      </c>
    </row>
    <row r="305" spans="2:13" ht="29.25" customHeight="1">
      <c r="B305" s="392">
        <v>61</v>
      </c>
      <c r="C305" s="405" t="s">
        <v>19</v>
      </c>
      <c r="D305" s="398">
        <f>Q65</f>
        <v>8783</v>
      </c>
      <c r="E305" s="88" t="s">
        <v>149</v>
      </c>
      <c r="F305" s="221" t="s">
        <v>170</v>
      </c>
      <c r="G305" s="221" t="s">
        <v>304</v>
      </c>
      <c r="H305" s="137">
        <v>145</v>
      </c>
      <c r="I305" s="138">
        <v>338449160</v>
      </c>
      <c r="J305" s="139">
        <v>56879990</v>
      </c>
      <c r="K305" s="71">
        <f t="shared" si="61"/>
        <v>395329150</v>
      </c>
      <c r="L305" s="175">
        <f t="shared" si="59"/>
        <v>2726407.9310344825</v>
      </c>
      <c r="M305" s="182">
        <f>IFERROR(H305/$Q$65,"-")</f>
        <v>1.6509165433223272E-2</v>
      </c>
    </row>
    <row r="306" spans="2:13" ht="29.25" customHeight="1">
      <c r="B306" s="393"/>
      <c r="C306" s="386"/>
      <c r="D306" s="403"/>
      <c r="E306" s="80" t="s">
        <v>151</v>
      </c>
      <c r="F306" s="222" t="s">
        <v>290</v>
      </c>
      <c r="G306" s="222" t="s">
        <v>306</v>
      </c>
      <c r="H306" s="81">
        <v>97</v>
      </c>
      <c r="I306" s="82">
        <v>213794280</v>
      </c>
      <c r="J306" s="83">
        <v>154704940</v>
      </c>
      <c r="K306" s="72">
        <f t="shared" si="61"/>
        <v>368499220</v>
      </c>
      <c r="L306" s="176">
        <f t="shared" si="59"/>
        <v>3798961.030927835</v>
      </c>
      <c r="M306" s="183">
        <f t="shared" ref="M306:M309" si="70">IFERROR(H306/$Q$65,"-")</f>
        <v>1.1044062393259706E-2</v>
      </c>
    </row>
    <row r="307" spans="2:13" ht="29.25" customHeight="1">
      <c r="B307" s="393"/>
      <c r="C307" s="386"/>
      <c r="D307" s="403"/>
      <c r="E307" s="80" t="s">
        <v>150</v>
      </c>
      <c r="F307" s="222" t="s">
        <v>171</v>
      </c>
      <c r="G307" s="222" t="s">
        <v>348</v>
      </c>
      <c r="H307" s="81">
        <v>90</v>
      </c>
      <c r="I307" s="82">
        <v>235753710</v>
      </c>
      <c r="J307" s="83">
        <v>59083720</v>
      </c>
      <c r="K307" s="72">
        <f t="shared" si="61"/>
        <v>294837430</v>
      </c>
      <c r="L307" s="176">
        <f t="shared" si="59"/>
        <v>3275971.4444444445</v>
      </c>
      <c r="M307" s="183">
        <f t="shared" si="70"/>
        <v>1.0247068199931686E-2</v>
      </c>
    </row>
    <row r="308" spans="2:13" ht="29.25" customHeight="1">
      <c r="B308" s="393"/>
      <c r="C308" s="386"/>
      <c r="D308" s="403"/>
      <c r="E308" s="80" t="s">
        <v>153</v>
      </c>
      <c r="F308" s="222" t="s">
        <v>173</v>
      </c>
      <c r="G308" s="222" t="s">
        <v>1037</v>
      </c>
      <c r="H308" s="81">
        <v>88</v>
      </c>
      <c r="I308" s="82">
        <v>278003220</v>
      </c>
      <c r="J308" s="83">
        <v>24362530</v>
      </c>
      <c r="K308" s="72">
        <f t="shared" si="61"/>
        <v>302365750</v>
      </c>
      <c r="L308" s="176">
        <f t="shared" si="59"/>
        <v>3435974.4318181816</v>
      </c>
      <c r="M308" s="183">
        <f t="shared" si="70"/>
        <v>1.0019355573266537E-2</v>
      </c>
    </row>
    <row r="309" spans="2:13" ht="29.25" customHeight="1" thickBot="1">
      <c r="B309" s="394"/>
      <c r="C309" s="388"/>
      <c r="D309" s="410"/>
      <c r="E309" s="84" t="s">
        <v>208</v>
      </c>
      <c r="F309" s="223" t="s">
        <v>209</v>
      </c>
      <c r="G309" s="223" t="s">
        <v>1038</v>
      </c>
      <c r="H309" s="85">
        <v>81</v>
      </c>
      <c r="I309" s="86">
        <v>144274830</v>
      </c>
      <c r="J309" s="87">
        <v>46848240</v>
      </c>
      <c r="K309" s="73">
        <f t="shared" si="61"/>
        <v>191123070</v>
      </c>
      <c r="L309" s="177">
        <f t="shared" si="59"/>
        <v>2359544.0740740742</v>
      </c>
      <c r="M309" s="183">
        <f t="shared" si="70"/>
        <v>9.2223613799385182E-3</v>
      </c>
    </row>
    <row r="310" spans="2:13" ht="29.25" customHeight="1">
      <c r="B310" s="392">
        <v>62</v>
      </c>
      <c r="C310" s="405" t="s">
        <v>20</v>
      </c>
      <c r="D310" s="398">
        <f>Q66</f>
        <v>12953</v>
      </c>
      <c r="E310" s="88" t="s">
        <v>149</v>
      </c>
      <c r="F310" s="221" t="s">
        <v>170</v>
      </c>
      <c r="G310" s="221" t="s">
        <v>304</v>
      </c>
      <c r="H310" s="137">
        <v>203</v>
      </c>
      <c r="I310" s="138">
        <v>448699870</v>
      </c>
      <c r="J310" s="139">
        <v>77107590</v>
      </c>
      <c r="K310" s="71">
        <f t="shared" si="61"/>
        <v>525807460</v>
      </c>
      <c r="L310" s="175">
        <f t="shared" si="59"/>
        <v>2590184.5320197046</v>
      </c>
      <c r="M310" s="182">
        <f>IFERROR(H310/$Q$66,"-")</f>
        <v>1.5672045086080444E-2</v>
      </c>
    </row>
    <row r="311" spans="2:13" ht="29.25" customHeight="1">
      <c r="B311" s="393"/>
      <c r="C311" s="386"/>
      <c r="D311" s="403"/>
      <c r="E311" s="80" t="s">
        <v>150</v>
      </c>
      <c r="F311" s="222" t="s">
        <v>171</v>
      </c>
      <c r="G311" s="222" t="s">
        <v>469</v>
      </c>
      <c r="H311" s="81">
        <v>144</v>
      </c>
      <c r="I311" s="82">
        <v>301553540</v>
      </c>
      <c r="J311" s="83">
        <v>106139160</v>
      </c>
      <c r="K311" s="72">
        <f t="shared" si="61"/>
        <v>407692700</v>
      </c>
      <c r="L311" s="176">
        <f t="shared" si="59"/>
        <v>2831199.3055555555</v>
      </c>
      <c r="M311" s="183">
        <f t="shared" ref="M311:M314" si="71">IFERROR(H311/$Q$66,"-")</f>
        <v>1.1117115726086622E-2</v>
      </c>
    </row>
    <row r="312" spans="2:13" ht="29.25" customHeight="1">
      <c r="B312" s="393"/>
      <c r="C312" s="386"/>
      <c r="D312" s="403"/>
      <c r="E312" s="80" t="s">
        <v>151</v>
      </c>
      <c r="F312" s="222" t="s">
        <v>290</v>
      </c>
      <c r="G312" s="222" t="s">
        <v>377</v>
      </c>
      <c r="H312" s="81">
        <v>130</v>
      </c>
      <c r="I312" s="82">
        <v>251903970</v>
      </c>
      <c r="J312" s="83">
        <v>246067600</v>
      </c>
      <c r="K312" s="72">
        <f t="shared" si="61"/>
        <v>497971570</v>
      </c>
      <c r="L312" s="176">
        <f t="shared" si="59"/>
        <v>3830550.5384615385</v>
      </c>
      <c r="M312" s="183">
        <f t="shared" si="71"/>
        <v>1.0036285030494866E-2</v>
      </c>
    </row>
    <row r="313" spans="2:13" ht="29.25" customHeight="1">
      <c r="B313" s="393"/>
      <c r="C313" s="386"/>
      <c r="D313" s="403"/>
      <c r="E313" s="80" t="s">
        <v>152</v>
      </c>
      <c r="F313" s="222" t="s">
        <v>172</v>
      </c>
      <c r="G313" s="222" t="s">
        <v>406</v>
      </c>
      <c r="H313" s="81">
        <v>122</v>
      </c>
      <c r="I313" s="82">
        <v>267210980</v>
      </c>
      <c r="J313" s="83">
        <v>55569080</v>
      </c>
      <c r="K313" s="72">
        <f t="shared" si="61"/>
        <v>322780060</v>
      </c>
      <c r="L313" s="176">
        <f t="shared" si="59"/>
        <v>2645738.1967213117</v>
      </c>
      <c r="M313" s="183">
        <f t="shared" si="71"/>
        <v>9.4186674901567211E-3</v>
      </c>
    </row>
    <row r="314" spans="2:13" ht="29.25" customHeight="1" thickBot="1">
      <c r="B314" s="394"/>
      <c r="C314" s="388"/>
      <c r="D314" s="410"/>
      <c r="E314" s="84" t="s">
        <v>153</v>
      </c>
      <c r="F314" s="223" t="s">
        <v>173</v>
      </c>
      <c r="G314" s="223" t="s">
        <v>840</v>
      </c>
      <c r="H314" s="85">
        <v>92</v>
      </c>
      <c r="I314" s="86">
        <v>278302310</v>
      </c>
      <c r="J314" s="87">
        <v>26007700</v>
      </c>
      <c r="K314" s="73">
        <f t="shared" si="61"/>
        <v>304310010</v>
      </c>
      <c r="L314" s="177">
        <f t="shared" si="59"/>
        <v>3307717.5</v>
      </c>
      <c r="M314" s="183">
        <f t="shared" si="71"/>
        <v>7.1026017138886748E-3</v>
      </c>
    </row>
    <row r="315" spans="2:13" ht="29.25" customHeight="1">
      <c r="B315" s="392">
        <v>63</v>
      </c>
      <c r="C315" s="405" t="s">
        <v>31</v>
      </c>
      <c r="D315" s="398">
        <f>Q67</f>
        <v>9425</v>
      </c>
      <c r="E315" s="88" t="s">
        <v>149</v>
      </c>
      <c r="F315" s="221" t="s">
        <v>170</v>
      </c>
      <c r="G315" s="221" t="s">
        <v>323</v>
      </c>
      <c r="H315" s="137">
        <v>172</v>
      </c>
      <c r="I315" s="138">
        <v>392917730</v>
      </c>
      <c r="J315" s="139">
        <v>55356280</v>
      </c>
      <c r="K315" s="71">
        <f t="shared" si="61"/>
        <v>448274010</v>
      </c>
      <c r="L315" s="175">
        <f t="shared" si="59"/>
        <v>2606244.2441860465</v>
      </c>
      <c r="M315" s="182">
        <f>IFERROR(H315/$Q$67,"-")</f>
        <v>1.8249336870026524E-2</v>
      </c>
    </row>
    <row r="316" spans="2:13" ht="29.25" customHeight="1">
      <c r="B316" s="393"/>
      <c r="C316" s="386"/>
      <c r="D316" s="403"/>
      <c r="E316" s="80" t="s">
        <v>150</v>
      </c>
      <c r="F316" s="222" t="s">
        <v>171</v>
      </c>
      <c r="G316" s="222" t="s">
        <v>402</v>
      </c>
      <c r="H316" s="81">
        <v>108</v>
      </c>
      <c r="I316" s="82">
        <v>348155630</v>
      </c>
      <c r="J316" s="83">
        <v>92169040</v>
      </c>
      <c r="K316" s="72">
        <f t="shared" si="61"/>
        <v>440324670</v>
      </c>
      <c r="L316" s="176">
        <f t="shared" si="59"/>
        <v>4077080.277777778</v>
      </c>
      <c r="M316" s="183">
        <f t="shared" ref="M316:M319" si="72">IFERROR(H316/$Q$67,"-")</f>
        <v>1.1458885941644563E-2</v>
      </c>
    </row>
    <row r="317" spans="2:13" ht="29.25" customHeight="1">
      <c r="B317" s="393"/>
      <c r="C317" s="386"/>
      <c r="D317" s="403"/>
      <c r="E317" s="80" t="s">
        <v>151</v>
      </c>
      <c r="F317" s="222" t="s">
        <v>290</v>
      </c>
      <c r="G317" s="222" t="s">
        <v>364</v>
      </c>
      <c r="H317" s="81">
        <v>86</v>
      </c>
      <c r="I317" s="82">
        <v>155485600</v>
      </c>
      <c r="J317" s="83">
        <v>197248690</v>
      </c>
      <c r="K317" s="72">
        <f t="shared" si="61"/>
        <v>352734290</v>
      </c>
      <c r="L317" s="176">
        <f t="shared" si="59"/>
        <v>4101561.5116279069</v>
      </c>
      <c r="M317" s="183">
        <f t="shared" si="72"/>
        <v>9.1246684350132622E-3</v>
      </c>
    </row>
    <row r="318" spans="2:13" ht="29.25" customHeight="1">
      <c r="B318" s="393"/>
      <c r="C318" s="386"/>
      <c r="D318" s="403"/>
      <c r="E318" s="80" t="s">
        <v>153</v>
      </c>
      <c r="F318" s="222" t="s">
        <v>173</v>
      </c>
      <c r="G318" s="222" t="s">
        <v>448</v>
      </c>
      <c r="H318" s="81">
        <v>74</v>
      </c>
      <c r="I318" s="82">
        <v>263354910</v>
      </c>
      <c r="J318" s="83">
        <v>21331870</v>
      </c>
      <c r="K318" s="72">
        <f t="shared" si="61"/>
        <v>284686780</v>
      </c>
      <c r="L318" s="176">
        <f t="shared" si="59"/>
        <v>3847118.6486486485</v>
      </c>
      <c r="M318" s="183">
        <f t="shared" si="72"/>
        <v>7.8514588859416451E-3</v>
      </c>
    </row>
    <row r="319" spans="2:13" ht="29.25" customHeight="1" thickBot="1">
      <c r="B319" s="394"/>
      <c r="C319" s="388"/>
      <c r="D319" s="410"/>
      <c r="E319" s="84" t="s">
        <v>152</v>
      </c>
      <c r="F319" s="223" t="s">
        <v>172</v>
      </c>
      <c r="G319" s="223" t="s">
        <v>845</v>
      </c>
      <c r="H319" s="85">
        <v>68</v>
      </c>
      <c r="I319" s="86">
        <v>135255080</v>
      </c>
      <c r="J319" s="87">
        <v>41915380</v>
      </c>
      <c r="K319" s="73">
        <f t="shared" si="61"/>
        <v>177170460</v>
      </c>
      <c r="L319" s="177">
        <f t="shared" si="59"/>
        <v>2605447.9411764704</v>
      </c>
      <c r="M319" s="184">
        <f t="shared" si="72"/>
        <v>7.2148541114058357E-3</v>
      </c>
    </row>
    <row r="320" spans="2:13" ht="29.25" customHeight="1">
      <c r="B320" s="392">
        <v>64</v>
      </c>
      <c r="C320" s="405" t="s">
        <v>52</v>
      </c>
      <c r="D320" s="398">
        <f>Q68</f>
        <v>9877</v>
      </c>
      <c r="E320" s="88" t="s">
        <v>149</v>
      </c>
      <c r="F320" s="221" t="s">
        <v>170</v>
      </c>
      <c r="G320" s="221" t="s">
        <v>442</v>
      </c>
      <c r="H320" s="137">
        <v>161</v>
      </c>
      <c r="I320" s="138">
        <v>453577510</v>
      </c>
      <c r="J320" s="139">
        <v>65063850</v>
      </c>
      <c r="K320" s="71">
        <f t="shared" si="61"/>
        <v>518641360</v>
      </c>
      <c r="L320" s="175">
        <f t="shared" si="59"/>
        <v>3221374.9068322983</v>
      </c>
      <c r="M320" s="182">
        <f>IFERROR(H320/$Q$68,"-")</f>
        <v>1.6300496102055279E-2</v>
      </c>
    </row>
    <row r="321" spans="2:13" ht="29.25" customHeight="1">
      <c r="B321" s="393"/>
      <c r="C321" s="386"/>
      <c r="D321" s="403"/>
      <c r="E321" s="80" t="s">
        <v>150</v>
      </c>
      <c r="F321" s="222" t="s">
        <v>171</v>
      </c>
      <c r="G321" s="222" t="s">
        <v>1047</v>
      </c>
      <c r="H321" s="81">
        <v>127</v>
      </c>
      <c r="I321" s="82">
        <v>362984750</v>
      </c>
      <c r="J321" s="83">
        <v>69111860</v>
      </c>
      <c r="K321" s="72">
        <f t="shared" si="61"/>
        <v>432096610</v>
      </c>
      <c r="L321" s="176">
        <f t="shared" si="59"/>
        <v>3402335.5118110236</v>
      </c>
      <c r="M321" s="183">
        <f t="shared" ref="M321:M324" si="73">IFERROR(H321/$Q$68,"-")</f>
        <v>1.2858155310316898E-2</v>
      </c>
    </row>
    <row r="322" spans="2:13" ht="29.25" customHeight="1">
      <c r="B322" s="393"/>
      <c r="C322" s="386"/>
      <c r="D322" s="403"/>
      <c r="E322" s="80" t="s">
        <v>174</v>
      </c>
      <c r="F322" s="222" t="s">
        <v>175</v>
      </c>
      <c r="G322" s="222" t="s">
        <v>1048</v>
      </c>
      <c r="H322" s="81">
        <v>96</v>
      </c>
      <c r="I322" s="82">
        <v>328700850</v>
      </c>
      <c r="J322" s="83">
        <v>24801010</v>
      </c>
      <c r="K322" s="72">
        <f t="shared" si="61"/>
        <v>353501860</v>
      </c>
      <c r="L322" s="176">
        <f t="shared" si="59"/>
        <v>3682311.0416666665</v>
      </c>
      <c r="M322" s="183">
        <f t="shared" si="73"/>
        <v>9.7195504707907263E-3</v>
      </c>
    </row>
    <row r="323" spans="2:13" ht="29.25" customHeight="1">
      <c r="B323" s="393"/>
      <c r="C323" s="386"/>
      <c r="D323" s="403"/>
      <c r="E323" s="80" t="s">
        <v>210</v>
      </c>
      <c r="F323" s="222" t="s">
        <v>211</v>
      </c>
      <c r="G323" s="222" t="s">
        <v>1049</v>
      </c>
      <c r="H323" s="81">
        <v>89</v>
      </c>
      <c r="I323" s="82">
        <v>255665400</v>
      </c>
      <c r="J323" s="83">
        <v>42857740</v>
      </c>
      <c r="K323" s="72">
        <f t="shared" si="61"/>
        <v>298523140</v>
      </c>
      <c r="L323" s="176">
        <f t="shared" si="59"/>
        <v>3354192.5842696629</v>
      </c>
      <c r="M323" s="183">
        <f t="shared" si="73"/>
        <v>9.0108332489622356E-3</v>
      </c>
    </row>
    <row r="324" spans="2:13" ht="29.25" customHeight="1" thickBot="1">
      <c r="B324" s="394"/>
      <c r="C324" s="388"/>
      <c r="D324" s="410"/>
      <c r="E324" s="84" t="s">
        <v>151</v>
      </c>
      <c r="F324" s="223" t="s">
        <v>290</v>
      </c>
      <c r="G324" s="223" t="s">
        <v>450</v>
      </c>
      <c r="H324" s="85">
        <v>76</v>
      </c>
      <c r="I324" s="86">
        <v>146269920</v>
      </c>
      <c r="J324" s="87">
        <v>131035010</v>
      </c>
      <c r="K324" s="73">
        <f t="shared" si="61"/>
        <v>277304930</v>
      </c>
      <c r="L324" s="177">
        <f t="shared" si="59"/>
        <v>3648749.0789473685</v>
      </c>
      <c r="M324" s="184">
        <f t="shared" si="73"/>
        <v>7.694644122709325E-3</v>
      </c>
    </row>
    <row r="325" spans="2:13" ht="29.25" customHeight="1">
      <c r="B325" s="392">
        <v>65</v>
      </c>
      <c r="C325" s="405" t="s">
        <v>12</v>
      </c>
      <c r="D325" s="398">
        <f>Q69</f>
        <v>4881</v>
      </c>
      <c r="E325" s="88" t="s">
        <v>149</v>
      </c>
      <c r="F325" s="221" t="s">
        <v>170</v>
      </c>
      <c r="G325" s="221" t="s">
        <v>442</v>
      </c>
      <c r="H325" s="137">
        <v>114</v>
      </c>
      <c r="I325" s="138">
        <v>342837060</v>
      </c>
      <c r="J325" s="139">
        <v>34154480</v>
      </c>
      <c r="K325" s="71">
        <f t="shared" si="61"/>
        <v>376991540</v>
      </c>
      <c r="L325" s="175">
        <f t="shared" ref="L325:L374" si="74">IFERROR(K325/H325,"-")</f>
        <v>3306943.3333333335</v>
      </c>
      <c r="M325" s="182">
        <f>IFERROR(H325/$Q$69,"-")</f>
        <v>2.3355869698832205E-2</v>
      </c>
    </row>
    <row r="326" spans="2:13" ht="29.25" customHeight="1">
      <c r="B326" s="393"/>
      <c r="C326" s="386"/>
      <c r="D326" s="403"/>
      <c r="E326" s="80" t="s">
        <v>174</v>
      </c>
      <c r="F326" s="222" t="s">
        <v>175</v>
      </c>
      <c r="G326" s="222" t="s">
        <v>1054</v>
      </c>
      <c r="H326" s="81">
        <v>82</v>
      </c>
      <c r="I326" s="82">
        <v>196684280</v>
      </c>
      <c r="J326" s="83">
        <v>21554300</v>
      </c>
      <c r="K326" s="72">
        <f t="shared" ref="K326:K374" si="75">SUM(I326:J326)</f>
        <v>218238580</v>
      </c>
      <c r="L326" s="176">
        <f t="shared" si="74"/>
        <v>2661446.0975609757</v>
      </c>
      <c r="M326" s="183">
        <f t="shared" ref="M326:M329" si="76">IFERROR(H326/$Q$69,"-")</f>
        <v>1.6799836099160009E-2</v>
      </c>
    </row>
    <row r="327" spans="2:13" ht="29.25" customHeight="1">
      <c r="B327" s="393"/>
      <c r="C327" s="386"/>
      <c r="D327" s="403"/>
      <c r="E327" s="80" t="s">
        <v>150</v>
      </c>
      <c r="F327" s="222" t="s">
        <v>171</v>
      </c>
      <c r="G327" s="222" t="s">
        <v>1055</v>
      </c>
      <c r="H327" s="81">
        <v>44</v>
      </c>
      <c r="I327" s="82">
        <v>119608510</v>
      </c>
      <c r="J327" s="83">
        <v>24825030</v>
      </c>
      <c r="K327" s="72">
        <f t="shared" si="75"/>
        <v>144433540</v>
      </c>
      <c r="L327" s="176">
        <f t="shared" si="74"/>
        <v>3282580.4545454546</v>
      </c>
      <c r="M327" s="183">
        <f t="shared" si="76"/>
        <v>9.014546199549273E-3</v>
      </c>
    </row>
    <row r="328" spans="2:13" ht="29.25" customHeight="1">
      <c r="B328" s="393"/>
      <c r="C328" s="386"/>
      <c r="D328" s="403"/>
      <c r="E328" s="80" t="s">
        <v>151</v>
      </c>
      <c r="F328" s="222" t="s">
        <v>290</v>
      </c>
      <c r="G328" s="222" t="s">
        <v>1056</v>
      </c>
      <c r="H328" s="81">
        <v>40</v>
      </c>
      <c r="I328" s="82">
        <v>90126060</v>
      </c>
      <c r="J328" s="83">
        <v>67246300</v>
      </c>
      <c r="K328" s="72">
        <f t="shared" si="75"/>
        <v>157372360</v>
      </c>
      <c r="L328" s="176">
        <f t="shared" si="74"/>
        <v>3934309</v>
      </c>
      <c r="M328" s="183">
        <f t="shared" si="76"/>
        <v>8.1950419995902475E-3</v>
      </c>
    </row>
    <row r="329" spans="2:13" ht="29.25" customHeight="1" thickBot="1">
      <c r="B329" s="394"/>
      <c r="C329" s="388"/>
      <c r="D329" s="410"/>
      <c r="E329" s="84" t="s">
        <v>212</v>
      </c>
      <c r="F329" s="223" t="s">
        <v>213</v>
      </c>
      <c r="G329" s="223" t="s">
        <v>1057</v>
      </c>
      <c r="H329" s="85">
        <v>38</v>
      </c>
      <c r="I329" s="86">
        <v>82530490</v>
      </c>
      <c r="J329" s="87">
        <v>18658820</v>
      </c>
      <c r="K329" s="73">
        <f t="shared" si="75"/>
        <v>101189310</v>
      </c>
      <c r="L329" s="177">
        <f t="shared" si="74"/>
        <v>2662876.5789473685</v>
      </c>
      <c r="M329" s="183">
        <f t="shared" si="76"/>
        <v>7.7852898996107357E-3</v>
      </c>
    </row>
    <row r="330" spans="2:13" ht="29.25" customHeight="1">
      <c r="B330" s="392">
        <v>66</v>
      </c>
      <c r="C330" s="405" t="s">
        <v>6</v>
      </c>
      <c r="D330" s="398">
        <f>Q70</f>
        <v>5005</v>
      </c>
      <c r="E330" s="88" t="s">
        <v>149</v>
      </c>
      <c r="F330" s="221" t="s">
        <v>170</v>
      </c>
      <c r="G330" s="221" t="s">
        <v>323</v>
      </c>
      <c r="H330" s="137">
        <v>73</v>
      </c>
      <c r="I330" s="138">
        <v>182164370</v>
      </c>
      <c r="J330" s="139">
        <v>26162300</v>
      </c>
      <c r="K330" s="71">
        <f t="shared" si="75"/>
        <v>208326670</v>
      </c>
      <c r="L330" s="175">
        <f t="shared" si="74"/>
        <v>2853790</v>
      </c>
      <c r="M330" s="182">
        <f>IFERROR(H330/$Q$70,"-")</f>
        <v>1.4585414585414586E-2</v>
      </c>
    </row>
    <row r="331" spans="2:13" ht="29.25" customHeight="1">
      <c r="B331" s="393"/>
      <c r="C331" s="386"/>
      <c r="D331" s="403"/>
      <c r="E331" s="80" t="s">
        <v>150</v>
      </c>
      <c r="F331" s="222" t="s">
        <v>171</v>
      </c>
      <c r="G331" s="222" t="s">
        <v>1061</v>
      </c>
      <c r="H331" s="81">
        <v>66</v>
      </c>
      <c r="I331" s="82">
        <v>195896480</v>
      </c>
      <c r="J331" s="83">
        <v>42434220</v>
      </c>
      <c r="K331" s="72">
        <f t="shared" si="75"/>
        <v>238330700</v>
      </c>
      <c r="L331" s="176">
        <f t="shared" si="74"/>
        <v>3611071.2121212119</v>
      </c>
      <c r="M331" s="183">
        <f t="shared" ref="M331:M334" si="77">IFERROR(H331/$Q$70,"-")</f>
        <v>1.3186813186813187E-2</v>
      </c>
    </row>
    <row r="332" spans="2:13" ht="29.25" customHeight="1">
      <c r="B332" s="393"/>
      <c r="C332" s="386"/>
      <c r="D332" s="403"/>
      <c r="E332" s="80" t="s">
        <v>152</v>
      </c>
      <c r="F332" s="222" t="s">
        <v>172</v>
      </c>
      <c r="G332" s="222" t="s">
        <v>1062</v>
      </c>
      <c r="H332" s="81">
        <v>55</v>
      </c>
      <c r="I332" s="82">
        <v>136944470</v>
      </c>
      <c r="J332" s="83">
        <v>22682900</v>
      </c>
      <c r="K332" s="72">
        <f t="shared" si="75"/>
        <v>159627370</v>
      </c>
      <c r="L332" s="176">
        <f t="shared" si="74"/>
        <v>2902315.8181818184</v>
      </c>
      <c r="M332" s="183">
        <f t="shared" si="77"/>
        <v>1.098901098901099E-2</v>
      </c>
    </row>
    <row r="333" spans="2:13" ht="29.25" customHeight="1">
      <c r="B333" s="393"/>
      <c r="C333" s="386"/>
      <c r="D333" s="403"/>
      <c r="E333" s="80" t="s">
        <v>151</v>
      </c>
      <c r="F333" s="222" t="s">
        <v>290</v>
      </c>
      <c r="G333" s="222" t="s">
        <v>1063</v>
      </c>
      <c r="H333" s="81">
        <v>42</v>
      </c>
      <c r="I333" s="82">
        <v>86630870</v>
      </c>
      <c r="J333" s="83">
        <v>79638680</v>
      </c>
      <c r="K333" s="72">
        <f t="shared" si="75"/>
        <v>166269550</v>
      </c>
      <c r="L333" s="176">
        <f t="shared" si="74"/>
        <v>3958798.8095238097</v>
      </c>
      <c r="M333" s="183">
        <f t="shared" si="77"/>
        <v>8.3916083916083916E-3</v>
      </c>
    </row>
    <row r="334" spans="2:13" ht="29.25" customHeight="1" thickBot="1">
      <c r="B334" s="394"/>
      <c r="C334" s="388"/>
      <c r="D334" s="410"/>
      <c r="E334" s="84" t="s">
        <v>153</v>
      </c>
      <c r="F334" s="223" t="s">
        <v>173</v>
      </c>
      <c r="G334" s="223" t="s">
        <v>466</v>
      </c>
      <c r="H334" s="85">
        <v>34</v>
      </c>
      <c r="I334" s="86">
        <v>117025670</v>
      </c>
      <c r="J334" s="87">
        <v>12985390</v>
      </c>
      <c r="K334" s="73">
        <f t="shared" si="75"/>
        <v>130011060</v>
      </c>
      <c r="L334" s="177">
        <f t="shared" si="74"/>
        <v>3823854.7058823528</v>
      </c>
      <c r="M334" s="184">
        <f t="shared" si="77"/>
        <v>6.7932067932067932E-3</v>
      </c>
    </row>
    <row r="335" spans="2:13" ht="29.25" customHeight="1">
      <c r="B335" s="392">
        <v>67</v>
      </c>
      <c r="C335" s="405" t="s">
        <v>7</v>
      </c>
      <c r="D335" s="398">
        <f>Q71</f>
        <v>2177</v>
      </c>
      <c r="E335" s="88" t="s">
        <v>149</v>
      </c>
      <c r="F335" s="221" t="s">
        <v>170</v>
      </c>
      <c r="G335" s="221" t="s">
        <v>323</v>
      </c>
      <c r="H335" s="137">
        <v>39</v>
      </c>
      <c r="I335" s="138">
        <v>127307010</v>
      </c>
      <c r="J335" s="139">
        <v>13450280</v>
      </c>
      <c r="K335" s="71">
        <f>SUM(I335:J335)</f>
        <v>140757290</v>
      </c>
      <c r="L335" s="175">
        <f t="shared" si="74"/>
        <v>3609161.282051282</v>
      </c>
      <c r="M335" s="182">
        <f>IFERROR(H335/$Q$71,"-")</f>
        <v>1.7914561322921452E-2</v>
      </c>
    </row>
    <row r="336" spans="2:13" ht="29.25" customHeight="1">
      <c r="B336" s="393"/>
      <c r="C336" s="386"/>
      <c r="D336" s="403"/>
      <c r="E336" s="80" t="s">
        <v>153</v>
      </c>
      <c r="F336" s="222" t="s">
        <v>173</v>
      </c>
      <c r="G336" s="222" t="s">
        <v>1066</v>
      </c>
      <c r="H336" s="81">
        <v>22</v>
      </c>
      <c r="I336" s="82">
        <v>92556610</v>
      </c>
      <c r="J336" s="83">
        <v>5107950</v>
      </c>
      <c r="K336" s="72">
        <f>SUM(I336:J336)</f>
        <v>97664560</v>
      </c>
      <c r="L336" s="176">
        <f t="shared" si="74"/>
        <v>4439298.1818181816</v>
      </c>
      <c r="M336" s="183">
        <f t="shared" ref="M336:M339" si="78">IFERROR(H336/$Q$71,"-")</f>
        <v>1.0105649977032614E-2</v>
      </c>
    </row>
    <row r="337" spans="2:13" ht="29.25" customHeight="1">
      <c r="B337" s="393"/>
      <c r="C337" s="386"/>
      <c r="D337" s="403"/>
      <c r="E337" s="80" t="s">
        <v>174</v>
      </c>
      <c r="F337" s="222" t="s">
        <v>175</v>
      </c>
      <c r="G337" s="222" t="s">
        <v>1068</v>
      </c>
      <c r="H337" s="81">
        <v>20</v>
      </c>
      <c r="I337" s="82">
        <v>86424870</v>
      </c>
      <c r="J337" s="83">
        <v>4034410</v>
      </c>
      <c r="K337" s="72">
        <f>SUM(I337:J337)</f>
        <v>90459280</v>
      </c>
      <c r="L337" s="176">
        <f t="shared" si="74"/>
        <v>4522964</v>
      </c>
      <c r="M337" s="183">
        <f t="shared" si="78"/>
        <v>9.1869545245751028E-3</v>
      </c>
    </row>
    <row r="338" spans="2:13" ht="29.25" customHeight="1">
      <c r="B338" s="393"/>
      <c r="C338" s="386"/>
      <c r="D338" s="403"/>
      <c r="E338" s="80" t="s">
        <v>151</v>
      </c>
      <c r="F338" s="222" t="s">
        <v>290</v>
      </c>
      <c r="G338" s="222" t="s">
        <v>1067</v>
      </c>
      <c r="H338" s="81">
        <v>20</v>
      </c>
      <c r="I338" s="82">
        <v>38136700</v>
      </c>
      <c r="J338" s="83">
        <v>33709760</v>
      </c>
      <c r="K338" s="72">
        <f>SUM(I338:J338)</f>
        <v>71846460</v>
      </c>
      <c r="L338" s="176">
        <f t="shared" si="74"/>
        <v>3592323</v>
      </c>
      <c r="M338" s="183">
        <f t="shared" si="78"/>
        <v>9.1869545245751028E-3</v>
      </c>
    </row>
    <row r="339" spans="2:13" ht="29.25" customHeight="1" thickBot="1">
      <c r="B339" s="394"/>
      <c r="C339" s="388"/>
      <c r="D339" s="410"/>
      <c r="E339" s="84" t="s">
        <v>150</v>
      </c>
      <c r="F339" s="223" t="s">
        <v>171</v>
      </c>
      <c r="G339" s="223" t="s">
        <v>339</v>
      </c>
      <c r="H339" s="85">
        <v>18</v>
      </c>
      <c r="I339" s="86">
        <v>46453510</v>
      </c>
      <c r="J339" s="87">
        <v>7475220</v>
      </c>
      <c r="K339" s="73">
        <f>SUM(I339:J339)</f>
        <v>53928730</v>
      </c>
      <c r="L339" s="177">
        <f t="shared" si="74"/>
        <v>2996040.5555555555</v>
      </c>
      <c r="M339" s="183">
        <f t="shared" si="78"/>
        <v>8.2682590721175932E-3</v>
      </c>
    </row>
    <row r="340" spans="2:13" ht="29.25" customHeight="1">
      <c r="B340" s="392">
        <v>68</v>
      </c>
      <c r="C340" s="405" t="s">
        <v>53</v>
      </c>
      <c r="D340" s="398">
        <f>Q72</f>
        <v>2923</v>
      </c>
      <c r="E340" s="88" t="s">
        <v>149</v>
      </c>
      <c r="F340" s="221" t="s">
        <v>170</v>
      </c>
      <c r="G340" s="221" t="s">
        <v>323</v>
      </c>
      <c r="H340" s="137">
        <v>54</v>
      </c>
      <c r="I340" s="138">
        <v>142441140</v>
      </c>
      <c r="J340" s="139">
        <v>19692820</v>
      </c>
      <c r="K340" s="71">
        <f t="shared" si="75"/>
        <v>162133960</v>
      </c>
      <c r="L340" s="175">
        <f t="shared" si="74"/>
        <v>3002480.7407407407</v>
      </c>
      <c r="M340" s="182">
        <f>IFERROR(H340/$Q$72,"-")</f>
        <v>1.8474170372904549E-2</v>
      </c>
    </row>
    <row r="341" spans="2:13" ht="29.25" customHeight="1">
      <c r="B341" s="393"/>
      <c r="C341" s="386"/>
      <c r="D341" s="403"/>
      <c r="E341" s="80" t="s">
        <v>150</v>
      </c>
      <c r="F341" s="222" t="s">
        <v>171</v>
      </c>
      <c r="G341" s="222" t="s">
        <v>463</v>
      </c>
      <c r="H341" s="81">
        <v>36</v>
      </c>
      <c r="I341" s="82">
        <v>99266620</v>
      </c>
      <c r="J341" s="83">
        <v>18174700</v>
      </c>
      <c r="K341" s="72">
        <f t="shared" si="75"/>
        <v>117441320</v>
      </c>
      <c r="L341" s="176">
        <f t="shared" si="74"/>
        <v>3262258.888888889</v>
      </c>
      <c r="M341" s="183">
        <f t="shared" ref="M341:M344" si="79">IFERROR(H341/$Q$72,"-")</f>
        <v>1.2316113581936367E-2</v>
      </c>
    </row>
    <row r="342" spans="2:13" ht="29.25" customHeight="1">
      <c r="B342" s="393"/>
      <c r="C342" s="386"/>
      <c r="D342" s="403"/>
      <c r="E342" s="80" t="s">
        <v>174</v>
      </c>
      <c r="F342" s="222" t="s">
        <v>175</v>
      </c>
      <c r="G342" s="222" t="s">
        <v>1073</v>
      </c>
      <c r="H342" s="81">
        <v>28</v>
      </c>
      <c r="I342" s="82">
        <v>114425350</v>
      </c>
      <c r="J342" s="83">
        <v>9208560</v>
      </c>
      <c r="K342" s="72">
        <f t="shared" si="75"/>
        <v>123633910</v>
      </c>
      <c r="L342" s="176">
        <f t="shared" si="74"/>
        <v>4415496.7857142854</v>
      </c>
      <c r="M342" s="183">
        <f t="shared" si="79"/>
        <v>9.5791994526171747E-3</v>
      </c>
    </row>
    <row r="343" spans="2:13" ht="29.25" customHeight="1">
      <c r="B343" s="393"/>
      <c r="C343" s="386"/>
      <c r="D343" s="403"/>
      <c r="E343" s="80" t="s">
        <v>151</v>
      </c>
      <c r="F343" s="222" t="s">
        <v>290</v>
      </c>
      <c r="G343" s="222" t="s">
        <v>1074</v>
      </c>
      <c r="H343" s="81">
        <v>25</v>
      </c>
      <c r="I343" s="82">
        <v>56009970</v>
      </c>
      <c r="J343" s="83">
        <v>33048900</v>
      </c>
      <c r="K343" s="72">
        <f t="shared" si="75"/>
        <v>89058870</v>
      </c>
      <c r="L343" s="176">
        <f t="shared" si="74"/>
        <v>3562354.8</v>
      </c>
      <c r="M343" s="183">
        <f t="shared" si="79"/>
        <v>8.5528566541224777E-3</v>
      </c>
    </row>
    <row r="344" spans="2:13" ht="29.25" customHeight="1" thickBot="1">
      <c r="B344" s="394"/>
      <c r="C344" s="388"/>
      <c r="D344" s="410"/>
      <c r="E344" s="84" t="s">
        <v>152</v>
      </c>
      <c r="F344" s="223" t="s">
        <v>172</v>
      </c>
      <c r="G344" s="223" t="s">
        <v>1075</v>
      </c>
      <c r="H344" s="85">
        <v>23</v>
      </c>
      <c r="I344" s="86">
        <v>50443080</v>
      </c>
      <c r="J344" s="87">
        <v>10497780</v>
      </c>
      <c r="K344" s="73">
        <f t="shared" si="75"/>
        <v>60940860</v>
      </c>
      <c r="L344" s="177">
        <f t="shared" si="74"/>
        <v>2649602.6086956523</v>
      </c>
      <c r="M344" s="183">
        <f t="shared" si="79"/>
        <v>7.8686281217926791E-3</v>
      </c>
    </row>
    <row r="345" spans="2:13" ht="29.25" customHeight="1">
      <c r="B345" s="392">
        <v>69</v>
      </c>
      <c r="C345" s="405" t="s">
        <v>54</v>
      </c>
      <c r="D345" s="398">
        <f>Q73</f>
        <v>6841</v>
      </c>
      <c r="E345" s="88" t="s">
        <v>149</v>
      </c>
      <c r="F345" s="221" t="s">
        <v>170</v>
      </c>
      <c r="G345" s="221" t="s">
        <v>442</v>
      </c>
      <c r="H345" s="137">
        <v>111</v>
      </c>
      <c r="I345" s="138">
        <v>283226180</v>
      </c>
      <c r="J345" s="139">
        <v>45797770</v>
      </c>
      <c r="K345" s="71">
        <f t="shared" si="75"/>
        <v>329023950</v>
      </c>
      <c r="L345" s="175">
        <f t="shared" si="74"/>
        <v>2964179.7297297297</v>
      </c>
      <c r="M345" s="182">
        <f>IFERROR(H345/$Q$73,"-")</f>
        <v>1.6225697997368806E-2</v>
      </c>
    </row>
    <row r="346" spans="2:13" ht="29.25" customHeight="1">
      <c r="B346" s="393"/>
      <c r="C346" s="386"/>
      <c r="D346" s="403"/>
      <c r="E346" s="80" t="s">
        <v>150</v>
      </c>
      <c r="F346" s="222" t="s">
        <v>171</v>
      </c>
      <c r="G346" s="222" t="s">
        <v>1079</v>
      </c>
      <c r="H346" s="81">
        <v>82</v>
      </c>
      <c r="I346" s="82">
        <v>258209860</v>
      </c>
      <c r="J346" s="83">
        <v>54647370</v>
      </c>
      <c r="K346" s="72">
        <f t="shared" si="75"/>
        <v>312857230</v>
      </c>
      <c r="L346" s="176">
        <f t="shared" si="74"/>
        <v>3815332.0731707318</v>
      </c>
      <c r="M346" s="183">
        <f t="shared" ref="M346:M349" si="80">IFERROR(H346/$Q$73,"-")</f>
        <v>1.198655167373191E-2</v>
      </c>
    </row>
    <row r="347" spans="2:13" ht="29.25" customHeight="1">
      <c r="B347" s="393"/>
      <c r="C347" s="386"/>
      <c r="D347" s="403"/>
      <c r="E347" s="80" t="s">
        <v>152</v>
      </c>
      <c r="F347" s="222" t="s">
        <v>172</v>
      </c>
      <c r="G347" s="222" t="s">
        <v>358</v>
      </c>
      <c r="H347" s="81">
        <v>68</v>
      </c>
      <c r="I347" s="82">
        <v>137793540</v>
      </c>
      <c r="J347" s="83">
        <v>32113470</v>
      </c>
      <c r="K347" s="72">
        <f t="shared" si="75"/>
        <v>169907010</v>
      </c>
      <c r="L347" s="176">
        <f t="shared" si="74"/>
        <v>2498632.5</v>
      </c>
      <c r="M347" s="183">
        <f t="shared" si="80"/>
        <v>9.9400672416313403E-3</v>
      </c>
    </row>
    <row r="348" spans="2:13" ht="29.25" customHeight="1">
      <c r="B348" s="393"/>
      <c r="C348" s="386"/>
      <c r="D348" s="403"/>
      <c r="E348" s="80" t="s">
        <v>174</v>
      </c>
      <c r="F348" s="222" t="s">
        <v>175</v>
      </c>
      <c r="G348" s="222" t="s">
        <v>1080</v>
      </c>
      <c r="H348" s="81">
        <v>65</v>
      </c>
      <c r="I348" s="82">
        <v>208956680</v>
      </c>
      <c r="J348" s="83">
        <v>15578980</v>
      </c>
      <c r="K348" s="72">
        <f t="shared" si="75"/>
        <v>224535660</v>
      </c>
      <c r="L348" s="176">
        <f t="shared" si="74"/>
        <v>3454394.769230769</v>
      </c>
      <c r="M348" s="183">
        <f t="shared" si="80"/>
        <v>9.5015348633240761E-3</v>
      </c>
    </row>
    <row r="349" spans="2:13" ht="29.25" customHeight="1" thickBot="1">
      <c r="B349" s="394"/>
      <c r="C349" s="388"/>
      <c r="D349" s="410"/>
      <c r="E349" s="84" t="s">
        <v>151</v>
      </c>
      <c r="F349" s="223" t="s">
        <v>290</v>
      </c>
      <c r="G349" s="223" t="s">
        <v>851</v>
      </c>
      <c r="H349" s="85">
        <v>44</v>
      </c>
      <c r="I349" s="86">
        <v>69769320</v>
      </c>
      <c r="J349" s="87">
        <v>78061020</v>
      </c>
      <c r="K349" s="73">
        <f t="shared" si="75"/>
        <v>147830340</v>
      </c>
      <c r="L349" s="177">
        <f t="shared" si="74"/>
        <v>3359780.4545454546</v>
      </c>
      <c r="M349" s="183">
        <f t="shared" si="80"/>
        <v>6.4318082151732202E-3</v>
      </c>
    </row>
    <row r="350" spans="2:13" ht="29.25" customHeight="1">
      <c r="B350" s="392">
        <v>70</v>
      </c>
      <c r="C350" s="405" t="s">
        <v>55</v>
      </c>
      <c r="D350" s="398">
        <f>Q74</f>
        <v>1191</v>
      </c>
      <c r="E350" s="88" t="s">
        <v>149</v>
      </c>
      <c r="F350" s="221" t="s">
        <v>170</v>
      </c>
      <c r="G350" s="221" t="s">
        <v>1088</v>
      </c>
      <c r="H350" s="137">
        <v>15</v>
      </c>
      <c r="I350" s="138">
        <v>41740290</v>
      </c>
      <c r="J350" s="139">
        <v>4946320</v>
      </c>
      <c r="K350" s="71">
        <f t="shared" si="75"/>
        <v>46686610</v>
      </c>
      <c r="L350" s="175">
        <f t="shared" si="74"/>
        <v>3112440.6666666665</v>
      </c>
      <c r="M350" s="182">
        <f>IFERROR(H350/$Q$74,"-")</f>
        <v>1.2594458438287154E-2</v>
      </c>
    </row>
    <row r="351" spans="2:13" ht="29.25" customHeight="1">
      <c r="B351" s="393"/>
      <c r="C351" s="386"/>
      <c r="D351" s="403"/>
      <c r="E351" s="80" t="s">
        <v>150</v>
      </c>
      <c r="F351" s="222" t="s">
        <v>171</v>
      </c>
      <c r="G351" s="222" t="s">
        <v>1089</v>
      </c>
      <c r="H351" s="81">
        <v>14</v>
      </c>
      <c r="I351" s="82">
        <v>28995930</v>
      </c>
      <c r="J351" s="83">
        <v>6086480</v>
      </c>
      <c r="K351" s="72">
        <f t="shared" si="75"/>
        <v>35082410</v>
      </c>
      <c r="L351" s="176">
        <f t="shared" si="74"/>
        <v>2505886.4285714286</v>
      </c>
      <c r="M351" s="183">
        <f t="shared" ref="M351:M354" si="81">IFERROR(H351/$Q$74,"-")</f>
        <v>1.1754827875734676E-2</v>
      </c>
    </row>
    <row r="352" spans="2:13" ht="29.25" customHeight="1">
      <c r="B352" s="393"/>
      <c r="C352" s="386"/>
      <c r="D352" s="403"/>
      <c r="E352" s="80" t="s">
        <v>174</v>
      </c>
      <c r="F352" s="222" t="s">
        <v>175</v>
      </c>
      <c r="G352" s="222" t="s">
        <v>1090</v>
      </c>
      <c r="H352" s="81">
        <v>12</v>
      </c>
      <c r="I352" s="82">
        <v>51734820</v>
      </c>
      <c r="J352" s="83">
        <v>3153620</v>
      </c>
      <c r="K352" s="72">
        <f t="shared" si="75"/>
        <v>54888440</v>
      </c>
      <c r="L352" s="176">
        <f t="shared" si="74"/>
        <v>4574036.666666667</v>
      </c>
      <c r="M352" s="183">
        <f t="shared" si="81"/>
        <v>1.0075566750629723E-2</v>
      </c>
    </row>
    <row r="353" spans="2:13" ht="29.25" customHeight="1">
      <c r="B353" s="393"/>
      <c r="C353" s="386"/>
      <c r="D353" s="403"/>
      <c r="E353" s="80" t="s">
        <v>210</v>
      </c>
      <c r="F353" s="222" t="s">
        <v>211</v>
      </c>
      <c r="G353" s="222" t="s">
        <v>1092</v>
      </c>
      <c r="H353" s="81">
        <v>10</v>
      </c>
      <c r="I353" s="82">
        <v>21808170</v>
      </c>
      <c r="J353" s="83">
        <v>4007590</v>
      </c>
      <c r="K353" s="72">
        <f t="shared" si="75"/>
        <v>25815760</v>
      </c>
      <c r="L353" s="176">
        <f t="shared" si="74"/>
        <v>2581576</v>
      </c>
      <c r="M353" s="183">
        <f t="shared" si="81"/>
        <v>8.3963056255247689E-3</v>
      </c>
    </row>
    <row r="354" spans="2:13" ht="29.25" customHeight="1" thickBot="1">
      <c r="B354" s="394"/>
      <c r="C354" s="388"/>
      <c r="D354" s="410"/>
      <c r="E354" s="84" t="s">
        <v>151</v>
      </c>
      <c r="F354" s="223" t="s">
        <v>290</v>
      </c>
      <c r="G354" s="223" t="s">
        <v>1091</v>
      </c>
      <c r="H354" s="85">
        <v>10</v>
      </c>
      <c r="I354" s="86">
        <v>12301200</v>
      </c>
      <c r="J354" s="87">
        <v>11769780</v>
      </c>
      <c r="K354" s="73">
        <f t="shared" si="75"/>
        <v>24070980</v>
      </c>
      <c r="L354" s="177">
        <f t="shared" si="74"/>
        <v>2407098</v>
      </c>
      <c r="M354" s="184">
        <f t="shared" si="81"/>
        <v>8.3963056255247689E-3</v>
      </c>
    </row>
    <row r="355" spans="2:13" ht="29.25" customHeight="1">
      <c r="B355" s="392">
        <v>71</v>
      </c>
      <c r="C355" s="405" t="s">
        <v>56</v>
      </c>
      <c r="D355" s="398">
        <f>Q75</f>
        <v>3573</v>
      </c>
      <c r="E355" s="88" t="s">
        <v>149</v>
      </c>
      <c r="F355" s="221" t="s">
        <v>170</v>
      </c>
      <c r="G355" s="221" t="s">
        <v>304</v>
      </c>
      <c r="H355" s="137">
        <v>92</v>
      </c>
      <c r="I355" s="138">
        <v>275850770</v>
      </c>
      <c r="J355" s="139">
        <v>35395560</v>
      </c>
      <c r="K355" s="71">
        <f t="shared" si="75"/>
        <v>311246330</v>
      </c>
      <c r="L355" s="175">
        <f t="shared" si="74"/>
        <v>3383112.2826086958</v>
      </c>
      <c r="M355" s="182">
        <f>IFERROR(H355/$Q$75,"-")</f>
        <v>2.5748670584942627E-2</v>
      </c>
    </row>
    <row r="356" spans="2:13" ht="29.25" customHeight="1">
      <c r="B356" s="393"/>
      <c r="C356" s="386"/>
      <c r="D356" s="403"/>
      <c r="E356" s="80" t="s">
        <v>174</v>
      </c>
      <c r="F356" s="222" t="s">
        <v>175</v>
      </c>
      <c r="G356" s="222" t="s">
        <v>1097</v>
      </c>
      <c r="H356" s="81">
        <v>39</v>
      </c>
      <c r="I356" s="82">
        <v>142937450</v>
      </c>
      <c r="J356" s="83">
        <v>11401000</v>
      </c>
      <c r="K356" s="72">
        <f t="shared" si="75"/>
        <v>154338450</v>
      </c>
      <c r="L356" s="176">
        <f t="shared" si="74"/>
        <v>3957396.153846154</v>
      </c>
      <c r="M356" s="183">
        <f t="shared" ref="M356:M359" si="82">IFERROR(H356/$Q$75,"-")</f>
        <v>1.09151973131822E-2</v>
      </c>
    </row>
    <row r="357" spans="2:13" ht="29.25" customHeight="1">
      <c r="B357" s="393"/>
      <c r="C357" s="386"/>
      <c r="D357" s="403"/>
      <c r="E357" s="80" t="s">
        <v>150</v>
      </c>
      <c r="F357" s="222" t="s">
        <v>171</v>
      </c>
      <c r="G357" s="222" t="s">
        <v>413</v>
      </c>
      <c r="H357" s="81">
        <v>34</v>
      </c>
      <c r="I357" s="82">
        <v>94043970</v>
      </c>
      <c r="J357" s="83">
        <v>20640630</v>
      </c>
      <c r="K357" s="72">
        <f t="shared" si="75"/>
        <v>114684600</v>
      </c>
      <c r="L357" s="176">
        <f t="shared" si="74"/>
        <v>3373076.4705882352</v>
      </c>
      <c r="M357" s="183">
        <f t="shared" si="82"/>
        <v>9.5158130422614041E-3</v>
      </c>
    </row>
    <row r="358" spans="2:13" ht="29.25" customHeight="1">
      <c r="B358" s="393"/>
      <c r="C358" s="386"/>
      <c r="D358" s="403"/>
      <c r="E358" s="80" t="s">
        <v>151</v>
      </c>
      <c r="F358" s="222" t="s">
        <v>290</v>
      </c>
      <c r="G358" s="222" t="s">
        <v>447</v>
      </c>
      <c r="H358" s="81">
        <v>32</v>
      </c>
      <c r="I358" s="82">
        <v>72223640</v>
      </c>
      <c r="J358" s="83">
        <v>71284780</v>
      </c>
      <c r="K358" s="72">
        <f t="shared" si="75"/>
        <v>143508420</v>
      </c>
      <c r="L358" s="176">
        <f t="shared" si="74"/>
        <v>4484638.125</v>
      </c>
      <c r="M358" s="183">
        <f t="shared" si="82"/>
        <v>8.9560593338930874E-3</v>
      </c>
    </row>
    <row r="359" spans="2:13" ht="29.25" customHeight="1" thickBot="1">
      <c r="B359" s="394"/>
      <c r="C359" s="388"/>
      <c r="D359" s="410"/>
      <c r="E359" s="84" t="s">
        <v>153</v>
      </c>
      <c r="F359" s="223" t="s">
        <v>173</v>
      </c>
      <c r="G359" s="223" t="s">
        <v>438</v>
      </c>
      <c r="H359" s="85">
        <v>27</v>
      </c>
      <c r="I359" s="86">
        <v>101572490</v>
      </c>
      <c r="J359" s="87">
        <v>7285660</v>
      </c>
      <c r="K359" s="73">
        <f t="shared" si="75"/>
        <v>108858150</v>
      </c>
      <c r="L359" s="177">
        <f t="shared" si="74"/>
        <v>4031783.3333333335</v>
      </c>
      <c r="M359" s="183">
        <f t="shared" si="82"/>
        <v>7.556675062972292E-3</v>
      </c>
    </row>
    <row r="360" spans="2:13" ht="29.25" customHeight="1">
      <c r="B360" s="392">
        <v>72</v>
      </c>
      <c r="C360" s="405" t="s">
        <v>32</v>
      </c>
      <c r="D360" s="398">
        <f>Q76</f>
        <v>2211</v>
      </c>
      <c r="E360" s="88" t="s">
        <v>149</v>
      </c>
      <c r="F360" s="221" t="s">
        <v>170</v>
      </c>
      <c r="G360" s="221" t="s">
        <v>1103</v>
      </c>
      <c r="H360" s="137">
        <v>36</v>
      </c>
      <c r="I360" s="138">
        <v>64141990</v>
      </c>
      <c r="J360" s="139">
        <v>13971460</v>
      </c>
      <c r="K360" s="71">
        <f t="shared" si="75"/>
        <v>78113450</v>
      </c>
      <c r="L360" s="175">
        <f t="shared" si="74"/>
        <v>2169818.0555555555</v>
      </c>
      <c r="M360" s="182">
        <f>IFERROR(H360/$Q$76,"-")</f>
        <v>1.6282225237449117E-2</v>
      </c>
    </row>
    <row r="361" spans="2:13" ht="29.25" customHeight="1">
      <c r="B361" s="393"/>
      <c r="C361" s="386"/>
      <c r="D361" s="403"/>
      <c r="E361" s="80" t="s">
        <v>150</v>
      </c>
      <c r="F361" s="222" t="s">
        <v>171</v>
      </c>
      <c r="G361" s="222" t="s">
        <v>1079</v>
      </c>
      <c r="H361" s="81">
        <v>25</v>
      </c>
      <c r="I361" s="82">
        <v>48888080</v>
      </c>
      <c r="J361" s="83">
        <v>20289230</v>
      </c>
      <c r="K361" s="72">
        <f t="shared" si="75"/>
        <v>69177310</v>
      </c>
      <c r="L361" s="176">
        <f t="shared" si="74"/>
        <v>2767092.4</v>
      </c>
      <c r="M361" s="183">
        <f t="shared" ref="M361:M364" si="83">IFERROR(H361/$Q$76,"-")</f>
        <v>1.1307100859339666E-2</v>
      </c>
    </row>
    <row r="362" spans="2:13" ht="29.25" customHeight="1">
      <c r="B362" s="393"/>
      <c r="C362" s="386"/>
      <c r="D362" s="403"/>
      <c r="E362" s="80" t="s">
        <v>152</v>
      </c>
      <c r="F362" s="222" t="s">
        <v>172</v>
      </c>
      <c r="G362" s="222" t="s">
        <v>440</v>
      </c>
      <c r="H362" s="81">
        <v>17</v>
      </c>
      <c r="I362" s="82">
        <v>32365640</v>
      </c>
      <c r="J362" s="83">
        <v>8915650</v>
      </c>
      <c r="K362" s="72">
        <f t="shared" si="75"/>
        <v>41281290</v>
      </c>
      <c r="L362" s="176">
        <f t="shared" si="74"/>
        <v>2428311.1764705884</v>
      </c>
      <c r="M362" s="183">
        <f t="shared" si="83"/>
        <v>7.6888285843509721E-3</v>
      </c>
    </row>
    <row r="363" spans="2:13" ht="29.25" customHeight="1">
      <c r="B363" s="393"/>
      <c r="C363" s="386"/>
      <c r="D363" s="403"/>
      <c r="E363" s="80" t="s">
        <v>153</v>
      </c>
      <c r="F363" s="222" t="s">
        <v>173</v>
      </c>
      <c r="G363" s="222" t="s">
        <v>303</v>
      </c>
      <c r="H363" s="81">
        <v>16</v>
      </c>
      <c r="I363" s="82">
        <v>43490700</v>
      </c>
      <c r="J363" s="83">
        <v>4691560</v>
      </c>
      <c r="K363" s="72">
        <f t="shared" si="75"/>
        <v>48182260</v>
      </c>
      <c r="L363" s="176">
        <f t="shared" si="74"/>
        <v>3011391.25</v>
      </c>
      <c r="M363" s="183">
        <f t="shared" si="83"/>
        <v>7.2365445499773858E-3</v>
      </c>
    </row>
    <row r="364" spans="2:13" ht="29.25" customHeight="1" thickBot="1">
      <c r="B364" s="394"/>
      <c r="C364" s="388"/>
      <c r="D364" s="410"/>
      <c r="E364" s="84" t="s">
        <v>287</v>
      </c>
      <c r="F364" s="223" t="s">
        <v>288</v>
      </c>
      <c r="G364" s="223" t="s">
        <v>973</v>
      </c>
      <c r="H364" s="85">
        <v>15</v>
      </c>
      <c r="I364" s="86">
        <v>38806260</v>
      </c>
      <c r="J364" s="87">
        <v>4063490</v>
      </c>
      <c r="K364" s="73">
        <f t="shared" si="75"/>
        <v>42869750</v>
      </c>
      <c r="L364" s="177">
        <f t="shared" si="74"/>
        <v>2857983.3333333335</v>
      </c>
      <c r="M364" s="184">
        <f t="shared" si="83"/>
        <v>6.7842605156037995E-3</v>
      </c>
    </row>
    <row r="365" spans="2:13" ht="29.25" customHeight="1">
      <c r="B365" s="392">
        <v>73</v>
      </c>
      <c r="C365" s="405" t="s">
        <v>33</v>
      </c>
      <c r="D365" s="398">
        <f>Q77</f>
        <v>3021</v>
      </c>
      <c r="E365" s="88" t="s">
        <v>149</v>
      </c>
      <c r="F365" s="221" t="s">
        <v>170</v>
      </c>
      <c r="G365" s="221" t="s">
        <v>1105</v>
      </c>
      <c r="H365" s="137">
        <v>60</v>
      </c>
      <c r="I365" s="138">
        <v>139744690</v>
      </c>
      <c r="J365" s="139">
        <v>24174680</v>
      </c>
      <c r="K365" s="71">
        <f t="shared" si="75"/>
        <v>163919370</v>
      </c>
      <c r="L365" s="175">
        <f t="shared" si="74"/>
        <v>2731989.5</v>
      </c>
      <c r="M365" s="182">
        <f>IFERROR(H365/$Q$77,"-")</f>
        <v>1.9860973187686197E-2</v>
      </c>
    </row>
    <row r="366" spans="2:13" ht="29.25" customHeight="1">
      <c r="B366" s="393"/>
      <c r="C366" s="386"/>
      <c r="D366" s="403"/>
      <c r="E366" s="80" t="s">
        <v>150</v>
      </c>
      <c r="F366" s="222" t="s">
        <v>171</v>
      </c>
      <c r="G366" s="222" t="s">
        <v>1106</v>
      </c>
      <c r="H366" s="81">
        <v>35</v>
      </c>
      <c r="I366" s="82">
        <v>115102040</v>
      </c>
      <c r="J366" s="83">
        <v>15796490</v>
      </c>
      <c r="K366" s="72">
        <f t="shared" si="75"/>
        <v>130898530</v>
      </c>
      <c r="L366" s="176">
        <f t="shared" si="74"/>
        <v>3739958</v>
      </c>
      <c r="M366" s="183">
        <f t="shared" ref="M366:M369" si="84">IFERROR(H366/$Q$77,"-")</f>
        <v>1.1585567692816948E-2</v>
      </c>
    </row>
    <row r="367" spans="2:13" ht="29.25" customHeight="1">
      <c r="B367" s="393"/>
      <c r="C367" s="386"/>
      <c r="D367" s="403"/>
      <c r="E367" s="80" t="s">
        <v>151</v>
      </c>
      <c r="F367" s="222" t="s">
        <v>290</v>
      </c>
      <c r="G367" s="222" t="s">
        <v>1107</v>
      </c>
      <c r="H367" s="81">
        <v>28</v>
      </c>
      <c r="I367" s="82">
        <v>58717460</v>
      </c>
      <c r="J367" s="83">
        <v>54554220</v>
      </c>
      <c r="K367" s="72">
        <f t="shared" si="75"/>
        <v>113271680</v>
      </c>
      <c r="L367" s="176">
        <f t="shared" si="74"/>
        <v>4045417.1428571427</v>
      </c>
      <c r="M367" s="183">
        <f t="shared" si="84"/>
        <v>9.2684541542535585E-3</v>
      </c>
    </row>
    <row r="368" spans="2:13" ht="29.25" customHeight="1">
      <c r="B368" s="393"/>
      <c r="C368" s="386"/>
      <c r="D368" s="403"/>
      <c r="E368" s="80" t="s">
        <v>152</v>
      </c>
      <c r="F368" s="222" t="s">
        <v>172</v>
      </c>
      <c r="G368" s="222" t="s">
        <v>445</v>
      </c>
      <c r="H368" s="81">
        <v>28</v>
      </c>
      <c r="I368" s="82">
        <v>52839200</v>
      </c>
      <c r="J368" s="83">
        <v>15100280</v>
      </c>
      <c r="K368" s="72">
        <f t="shared" si="75"/>
        <v>67939480</v>
      </c>
      <c r="L368" s="176">
        <f t="shared" si="74"/>
        <v>2426410</v>
      </c>
      <c r="M368" s="183">
        <f t="shared" si="84"/>
        <v>9.2684541542535585E-3</v>
      </c>
    </row>
    <row r="369" spans="2:13" ht="29.25" customHeight="1" thickBot="1">
      <c r="B369" s="394"/>
      <c r="C369" s="388"/>
      <c r="D369" s="410"/>
      <c r="E369" s="84" t="s">
        <v>210</v>
      </c>
      <c r="F369" s="223" t="s">
        <v>211</v>
      </c>
      <c r="G369" s="223" t="s">
        <v>1108</v>
      </c>
      <c r="H369" s="85">
        <v>20</v>
      </c>
      <c r="I369" s="86">
        <v>48093470</v>
      </c>
      <c r="J369" s="87">
        <v>8124110</v>
      </c>
      <c r="K369" s="73">
        <f t="shared" si="75"/>
        <v>56217580</v>
      </c>
      <c r="L369" s="177">
        <f t="shared" si="74"/>
        <v>2810879</v>
      </c>
      <c r="M369" s="183">
        <f t="shared" si="84"/>
        <v>6.6203243958953993E-3</v>
      </c>
    </row>
    <row r="370" spans="2:13" ht="29.25" customHeight="1">
      <c r="B370" s="392">
        <v>74</v>
      </c>
      <c r="C370" s="405" t="s">
        <v>34</v>
      </c>
      <c r="D370" s="398">
        <f>Q78</f>
        <v>1391</v>
      </c>
      <c r="E370" s="88" t="s">
        <v>149</v>
      </c>
      <c r="F370" s="221" t="s">
        <v>170</v>
      </c>
      <c r="G370" s="221" t="s">
        <v>1111</v>
      </c>
      <c r="H370" s="137">
        <v>33</v>
      </c>
      <c r="I370" s="138">
        <v>66225060</v>
      </c>
      <c r="J370" s="139">
        <v>14041160</v>
      </c>
      <c r="K370" s="71">
        <f t="shared" si="75"/>
        <v>80266220</v>
      </c>
      <c r="L370" s="175">
        <f t="shared" si="74"/>
        <v>2432309.6969696968</v>
      </c>
      <c r="M370" s="182">
        <f>IFERROR(H370/$Q$78,"-")</f>
        <v>2.372393961179008E-2</v>
      </c>
    </row>
    <row r="371" spans="2:13" ht="29.25" customHeight="1">
      <c r="B371" s="393"/>
      <c r="C371" s="386"/>
      <c r="D371" s="403"/>
      <c r="E371" s="80" t="s">
        <v>150</v>
      </c>
      <c r="F371" s="222" t="s">
        <v>171</v>
      </c>
      <c r="G371" s="222" t="s">
        <v>859</v>
      </c>
      <c r="H371" s="81">
        <v>20</v>
      </c>
      <c r="I371" s="82">
        <v>46893180</v>
      </c>
      <c r="J371" s="83">
        <v>9569750</v>
      </c>
      <c r="K371" s="72">
        <f t="shared" si="75"/>
        <v>56462930</v>
      </c>
      <c r="L371" s="176">
        <f t="shared" si="74"/>
        <v>2823146.5</v>
      </c>
      <c r="M371" s="183">
        <f t="shared" ref="M371:M374" si="85">IFERROR(H371/$Q$78,"-")</f>
        <v>1.4378145219266714E-2</v>
      </c>
    </row>
    <row r="372" spans="2:13" ht="29.25" customHeight="1">
      <c r="B372" s="393"/>
      <c r="C372" s="386"/>
      <c r="D372" s="403"/>
      <c r="E372" s="80" t="s">
        <v>151</v>
      </c>
      <c r="F372" s="222" t="s">
        <v>290</v>
      </c>
      <c r="G372" s="222" t="s">
        <v>1112</v>
      </c>
      <c r="H372" s="81">
        <v>16</v>
      </c>
      <c r="I372" s="82">
        <v>23132440</v>
      </c>
      <c r="J372" s="83">
        <v>33794650</v>
      </c>
      <c r="K372" s="72">
        <f t="shared" si="75"/>
        <v>56927090</v>
      </c>
      <c r="L372" s="176">
        <f t="shared" si="74"/>
        <v>3557943.125</v>
      </c>
      <c r="M372" s="183">
        <f t="shared" si="85"/>
        <v>1.1502516175413372E-2</v>
      </c>
    </row>
    <row r="373" spans="2:13" ht="29.25" customHeight="1">
      <c r="B373" s="393"/>
      <c r="C373" s="386"/>
      <c r="D373" s="403"/>
      <c r="E373" s="80" t="s">
        <v>153</v>
      </c>
      <c r="F373" s="222" t="s">
        <v>173</v>
      </c>
      <c r="G373" s="222" t="s">
        <v>1113</v>
      </c>
      <c r="H373" s="81">
        <v>16</v>
      </c>
      <c r="I373" s="82">
        <v>47998100</v>
      </c>
      <c r="J373" s="83">
        <v>3311850</v>
      </c>
      <c r="K373" s="72">
        <f t="shared" si="75"/>
        <v>51309950</v>
      </c>
      <c r="L373" s="176">
        <f t="shared" si="74"/>
        <v>3206871.875</v>
      </c>
      <c r="M373" s="183">
        <f t="shared" si="85"/>
        <v>1.1502516175413372E-2</v>
      </c>
    </row>
    <row r="374" spans="2:13" ht="29.25" customHeight="1" thickBot="1">
      <c r="B374" s="393"/>
      <c r="C374" s="386"/>
      <c r="D374" s="403"/>
      <c r="E374" s="89" t="s">
        <v>152</v>
      </c>
      <c r="F374" s="224" t="s">
        <v>172</v>
      </c>
      <c r="G374" s="224" t="s">
        <v>332</v>
      </c>
      <c r="H374" s="85">
        <v>14</v>
      </c>
      <c r="I374" s="86">
        <v>27117500</v>
      </c>
      <c r="J374" s="87">
        <v>5163850</v>
      </c>
      <c r="K374" s="73">
        <f t="shared" si="75"/>
        <v>32281350</v>
      </c>
      <c r="L374" s="177">
        <f t="shared" si="74"/>
        <v>2305810.7142857141</v>
      </c>
      <c r="M374" s="185">
        <f t="shared" si="85"/>
        <v>1.0064701653486701E-2</v>
      </c>
    </row>
    <row r="375" spans="2:13" ht="29.25" customHeight="1" thickTop="1">
      <c r="B375" s="383" t="s">
        <v>275</v>
      </c>
      <c r="C375" s="384"/>
      <c r="D375" s="401">
        <f>Q79</f>
        <v>1303145</v>
      </c>
      <c r="E375" s="75" t="str">
        <f>'高額レセ疾病傾向(患者数順)'!$C$7</f>
        <v>1901</v>
      </c>
      <c r="F375" s="225" t="str">
        <f>'高額レセ疾病傾向(患者数順)'!$D$7</f>
        <v>骨折</v>
      </c>
      <c r="G375" s="225" t="str">
        <f>'高額レセ疾病傾向(患者数順)'!$E$7</f>
        <v>大腿骨頚部骨折，大腿骨転子部骨折，腰椎圧迫骨折</v>
      </c>
      <c r="H375" s="76">
        <f>'高額レセ疾病傾向(患者数順)'!$F$7</f>
        <v>22356</v>
      </c>
      <c r="I375" s="77">
        <f>'高額レセ疾病傾向(患者数順)'!$G$7</f>
        <v>58560901360</v>
      </c>
      <c r="J375" s="78">
        <f>'高額レセ疾病傾向(患者数順)'!$H$7</f>
        <v>8753686200</v>
      </c>
      <c r="K375" s="79">
        <f>'高額レセ疾病傾向(患者数順)'!$I$7</f>
        <v>67314587560</v>
      </c>
      <c r="L375" s="79">
        <f>'高額レセ疾病傾向(患者数順)'!J7</f>
        <v>3011030.0393630299</v>
      </c>
      <c r="M375" s="263">
        <f>'高額レセ疾病傾向(患者数順)'!K7</f>
        <v>1.7155420156621099E-2</v>
      </c>
    </row>
    <row r="376" spans="2:13" ht="29.25" customHeight="1">
      <c r="B376" s="385"/>
      <c r="C376" s="386"/>
      <c r="D376" s="403"/>
      <c r="E376" s="80" t="str">
        <f>'高額レセ疾病傾向(患者数順)'!$C$8</f>
        <v>0903</v>
      </c>
      <c r="F376" s="222" t="str">
        <f>'高額レセ疾病傾向(患者数順)'!$D$8</f>
        <v>その他の心疾患</v>
      </c>
      <c r="G376" s="222" t="str">
        <f>'高額レセ疾病傾向(患者数順)'!$E$8</f>
        <v>うっ血性心不全，慢性心不全，慢性うっ血性心不全</v>
      </c>
      <c r="H376" s="81">
        <f>'高額レセ疾病傾向(患者数順)'!$F$8</f>
        <v>16007</v>
      </c>
      <c r="I376" s="82">
        <f>'高額レセ疾病傾向(患者数順)'!$G$8</f>
        <v>44110238440</v>
      </c>
      <c r="J376" s="83">
        <f>'高額レセ疾病傾向(患者数順)'!$H$8</f>
        <v>10297737080</v>
      </c>
      <c r="K376" s="72">
        <f>'高額レセ疾病傾向(患者数順)'!$I$8</f>
        <v>54407975520</v>
      </c>
      <c r="L376" s="264">
        <f>'高額レセ疾病傾向(患者数順)'!J8</f>
        <v>3399011.4025114002</v>
      </c>
      <c r="M376" s="183">
        <f>'高額レセ疾病傾向(患者数順)'!K8</f>
        <v>1.2283360639069329E-2</v>
      </c>
    </row>
    <row r="377" spans="2:13" ht="29.25" customHeight="1">
      <c r="B377" s="385"/>
      <c r="C377" s="386"/>
      <c r="D377" s="403"/>
      <c r="E377" s="80" t="str">
        <f>'高額レセ疾病傾向(患者数順)'!$C$9</f>
        <v>0210</v>
      </c>
      <c r="F377" s="222" t="str">
        <f>'高額レセ疾病傾向(患者数順)'!$D$9</f>
        <v>その他の悪性新生物＜腫瘍＞</v>
      </c>
      <c r="G377" s="222" t="str">
        <f>'高額レセ疾病傾向(患者数順)'!$E$9</f>
        <v>前立腺癌，膵頭部癌，多発性骨髄腫</v>
      </c>
      <c r="H377" s="81">
        <f>'高額レセ疾病傾向(患者数順)'!$F$9</f>
        <v>11754</v>
      </c>
      <c r="I377" s="82">
        <f>'高額レセ疾病傾向(患者数順)'!$G$9</f>
        <v>24064862980</v>
      </c>
      <c r="J377" s="83">
        <f>'高額レセ疾病傾向(患者数順)'!$H$9</f>
        <v>20201229710</v>
      </c>
      <c r="K377" s="72">
        <f>'高額レセ疾病傾向(患者数順)'!$I$9</f>
        <v>44266092690</v>
      </c>
      <c r="L377" s="74">
        <f>'高額レセ疾病傾向(患者数順)'!J9</f>
        <v>3766044.9795814198</v>
      </c>
      <c r="M377" s="265">
        <f>'高額レセ疾病傾向(患者数順)'!K9</f>
        <v>9.0197176829899979E-3</v>
      </c>
    </row>
    <row r="378" spans="2:13" ht="29.25" customHeight="1">
      <c r="B378" s="385"/>
      <c r="C378" s="386"/>
      <c r="D378" s="403"/>
      <c r="E378" s="80" t="str">
        <f>'高額レセ疾病傾向(患者数順)'!$C$10</f>
        <v>1011</v>
      </c>
      <c r="F378" s="222" t="str">
        <f>'高額レセ疾病傾向(患者数順)'!$D$10</f>
        <v>その他の呼吸器系の疾患</v>
      </c>
      <c r="G378" s="222" t="str">
        <f>'高額レセ疾病傾向(患者数順)'!$E$10</f>
        <v>誤嚥性肺炎，間質性肺炎，特発性間質性肺炎</v>
      </c>
      <c r="H378" s="81">
        <f>'高額レセ疾病傾向(患者数順)'!$F$10</f>
        <v>11479</v>
      </c>
      <c r="I378" s="82">
        <f>'高額レセ疾病傾向(患者数順)'!$G$10</f>
        <v>26875997140</v>
      </c>
      <c r="J378" s="83">
        <f>'高額レセ疾病傾向(患者数順)'!$H$10</f>
        <v>5643838610</v>
      </c>
      <c r="K378" s="72">
        <f>'高額レセ疾病傾向(患者数順)'!$I$10</f>
        <v>32519835750</v>
      </c>
      <c r="L378" s="72">
        <f>'高額レセ疾病傾向(患者数順)'!J10</f>
        <v>2832985.0814530901</v>
      </c>
      <c r="M378" s="183">
        <f>'高額レセ疾病傾向(患者数順)'!K10</f>
        <v>8.8086897467281079E-3</v>
      </c>
    </row>
    <row r="379" spans="2:13" ht="29.25" customHeight="1" thickBot="1">
      <c r="B379" s="387"/>
      <c r="C379" s="388"/>
      <c r="D379" s="410"/>
      <c r="E379" s="84" t="str">
        <f>'高額レセ疾病傾向(患者数順)'!$C$11</f>
        <v>0906</v>
      </c>
      <c r="F379" s="223" t="str">
        <f>'高額レセ疾病傾向(患者数順)'!$D$11</f>
        <v>脳梗塞</v>
      </c>
      <c r="G379" s="223" t="str">
        <f>'高額レセ疾病傾向(患者数順)'!$E$11</f>
        <v>心原性脳塞栓症，アテローム血栓性脳梗塞，脳梗塞</v>
      </c>
      <c r="H379" s="85">
        <f>'高額レセ疾病傾向(患者数順)'!$F$11</f>
        <v>10123</v>
      </c>
      <c r="I379" s="86">
        <f>'高額レセ疾病傾向(患者数順)'!$G$11</f>
        <v>35699086190</v>
      </c>
      <c r="J379" s="87">
        <f>'高額レセ疾病傾向(患者数順)'!$H$11</f>
        <v>2973890320</v>
      </c>
      <c r="K379" s="73">
        <f>'高額レセ疾病傾向(患者数順)'!I$11</f>
        <v>38672976510</v>
      </c>
      <c r="L379" s="281">
        <f>'高額レセ疾病傾向(患者数順)'!J11</f>
        <v>3820307.8642694899</v>
      </c>
      <c r="M379" s="282">
        <f>'高額レセ疾病傾向(患者数順)'!K11</f>
        <v>7.7681301773785726E-3</v>
      </c>
    </row>
    <row r="380" spans="2:13" ht="13.5" customHeight="1">
      <c r="B380" s="23" t="s">
        <v>481</v>
      </c>
      <c r="D380" s="23"/>
      <c r="E380" s="65"/>
      <c r="F380" s="65"/>
      <c r="G380" s="65"/>
      <c r="H380" s="65"/>
      <c r="I380" s="65"/>
    </row>
    <row r="381" spans="2:13" ht="13.5" customHeight="1">
      <c r="B381" s="54" t="s">
        <v>221</v>
      </c>
      <c r="D381" s="54"/>
    </row>
    <row r="382" spans="2:13" ht="13.5" customHeight="1">
      <c r="B382" s="70" t="s">
        <v>134</v>
      </c>
      <c r="D382" s="70"/>
      <c r="G382" s="26"/>
    </row>
    <row r="383" spans="2:13" ht="13.5" customHeight="1">
      <c r="B383" s="70" t="s">
        <v>238</v>
      </c>
      <c r="D383" s="70"/>
      <c r="G383" s="26"/>
    </row>
    <row r="384" spans="2:13" ht="13.5" customHeight="1">
      <c r="B384" s="70" t="s">
        <v>269</v>
      </c>
      <c r="D384" s="70"/>
      <c r="G384" s="26"/>
    </row>
    <row r="385" spans="2:7" ht="13.5" customHeight="1">
      <c r="B385" s="70" t="s">
        <v>135</v>
      </c>
      <c r="D385" s="70"/>
      <c r="G385" s="26"/>
    </row>
  </sheetData>
  <mergeCells count="233">
    <mergeCell ref="D370:D374"/>
    <mergeCell ref="D375:D379"/>
    <mergeCell ref="M3:M4"/>
    <mergeCell ref="D345:D349"/>
    <mergeCell ref="D350:D354"/>
    <mergeCell ref="D355:D359"/>
    <mergeCell ref="D360:D364"/>
    <mergeCell ref="D365:D369"/>
    <mergeCell ref="D320:D324"/>
    <mergeCell ref="D325:D329"/>
    <mergeCell ref="D330:D334"/>
    <mergeCell ref="D335:D339"/>
    <mergeCell ref="D340:D344"/>
    <mergeCell ref="D295:D299"/>
    <mergeCell ref="D300:D304"/>
    <mergeCell ref="D305:D309"/>
    <mergeCell ref="D310:D314"/>
    <mergeCell ref="D315:D319"/>
    <mergeCell ref="D270:D274"/>
    <mergeCell ref="D275:D279"/>
    <mergeCell ref="D280:D284"/>
    <mergeCell ref="D285:D289"/>
    <mergeCell ref="D290:D294"/>
    <mergeCell ref="D245:D249"/>
    <mergeCell ref="D250:D254"/>
    <mergeCell ref="D255:D259"/>
    <mergeCell ref="D260:D264"/>
    <mergeCell ref="D265:D269"/>
    <mergeCell ref="D220:D224"/>
    <mergeCell ref="D225:D229"/>
    <mergeCell ref="D230:D234"/>
    <mergeCell ref="D235:D239"/>
    <mergeCell ref="D240:D244"/>
    <mergeCell ref="D195:D199"/>
    <mergeCell ref="D200:D204"/>
    <mergeCell ref="D205:D209"/>
    <mergeCell ref="D210:D214"/>
    <mergeCell ref="D215:D219"/>
    <mergeCell ref="D170:D174"/>
    <mergeCell ref="D175:D179"/>
    <mergeCell ref="D180:D184"/>
    <mergeCell ref="D185:D189"/>
    <mergeCell ref="D190:D194"/>
    <mergeCell ref="D145:D149"/>
    <mergeCell ref="D150:D154"/>
    <mergeCell ref="D155:D159"/>
    <mergeCell ref="D160:D164"/>
    <mergeCell ref="D165:D169"/>
    <mergeCell ref="D120:D124"/>
    <mergeCell ref="D125:D129"/>
    <mergeCell ref="D130:D134"/>
    <mergeCell ref="D135:D139"/>
    <mergeCell ref="D140:D144"/>
    <mergeCell ref="D95:D99"/>
    <mergeCell ref="D100:D104"/>
    <mergeCell ref="D105:D109"/>
    <mergeCell ref="D110:D114"/>
    <mergeCell ref="D115:D119"/>
    <mergeCell ref="D70:D74"/>
    <mergeCell ref="D75:D79"/>
    <mergeCell ref="D80:D84"/>
    <mergeCell ref="D85:D89"/>
    <mergeCell ref="D90:D94"/>
    <mergeCell ref="D45:D49"/>
    <mergeCell ref="D50:D54"/>
    <mergeCell ref="D55:D59"/>
    <mergeCell ref="D60:D64"/>
    <mergeCell ref="D65:D69"/>
    <mergeCell ref="D20:D24"/>
    <mergeCell ref="D25:D29"/>
    <mergeCell ref="D30:D34"/>
    <mergeCell ref="D35:D39"/>
    <mergeCell ref="D40:D44"/>
    <mergeCell ref="I3:K3"/>
    <mergeCell ref="L3:L4"/>
    <mergeCell ref="C30:C34"/>
    <mergeCell ref="C3:C4"/>
    <mergeCell ref="E3:F4"/>
    <mergeCell ref="G3:G4"/>
    <mergeCell ref="H3:H4"/>
    <mergeCell ref="C5:C9"/>
    <mergeCell ref="C10:C14"/>
    <mergeCell ref="C15:C19"/>
    <mergeCell ref="C20:C24"/>
    <mergeCell ref="C25:C29"/>
    <mergeCell ref="D3:D4"/>
    <mergeCell ref="D5:D9"/>
    <mergeCell ref="D10:D14"/>
    <mergeCell ref="D15:D19"/>
    <mergeCell ref="C90:C94"/>
    <mergeCell ref="C35:C39"/>
    <mergeCell ref="C40:C44"/>
    <mergeCell ref="C45:C49"/>
    <mergeCell ref="C50:C54"/>
    <mergeCell ref="C55:C59"/>
    <mergeCell ref="C60:C64"/>
    <mergeCell ref="C65:C69"/>
    <mergeCell ref="C70:C74"/>
    <mergeCell ref="C75:C79"/>
    <mergeCell ref="C80:C84"/>
    <mergeCell ref="C85:C89"/>
    <mergeCell ref="C150:C154"/>
    <mergeCell ref="C95:C99"/>
    <mergeCell ref="C100:C104"/>
    <mergeCell ref="C105:C109"/>
    <mergeCell ref="C110:C114"/>
    <mergeCell ref="C115:C119"/>
    <mergeCell ref="C120:C124"/>
    <mergeCell ref="C125:C129"/>
    <mergeCell ref="C130:C134"/>
    <mergeCell ref="C135:C139"/>
    <mergeCell ref="C140:C144"/>
    <mergeCell ref="C145:C149"/>
    <mergeCell ref="C210:C214"/>
    <mergeCell ref="C155:C159"/>
    <mergeCell ref="C160:C164"/>
    <mergeCell ref="C165:C169"/>
    <mergeCell ref="C170:C174"/>
    <mergeCell ref="C175:C179"/>
    <mergeCell ref="C180:C184"/>
    <mergeCell ref="C185:C189"/>
    <mergeCell ref="C190:C194"/>
    <mergeCell ref="C195:C199"/>
    <mergeCell ref="C200:C204"/>
    <mergeCell ref="C205:C209"/>
    <mergeCell ref="C270:C274"/>
    <mergeCell ref="C215:C219"/>
    <mergeCell ref="C220:C224"/>
    <mergeCell ref="C225:C229"/>
    <mergeCell ref="C230:C234"/>
    <mergeCell ref="C235:C239"/>
    <mergeCell ref="C240:C244"/>
    <mergeCell ref="C245:C249"/>
    <mergeCell ref="C250:C254"/>
    <mergeCell ref="C255:C259"/>
    <mergeCell ref="C260:C264"/>
    <mergeCell ref="C265:C269"/>
    <mergeCell ref="C330:C334"/>
    <mergeCell ref="C275:C279"/>
    <mergeCell ref="C280:C284"/>
    <mergeCell ref="C285:C289"/>
    <mergeCell ref="C290:C294"/>
    <mergeCell ref="C295:C299"/>
    <mergeCell ref="C300:C304"/>
    <mergeCell ref="C305:C309"/>
    <mergeCell ref="C310:C314"/>
    <mergeCell ref="C315:C319"/>
    <mergeCell ref="C320:C324"/>
    <mergeCell ref="C325:C329"/>
    <mergeCell ref="C365:C369"/>
    <mergeCell ref="C370:C374"/>
    <mergeCell ref="C335:C339"/>
    <mergeCell ref="C340:C344"/>
    <mergeCell ref="C345:C349"/>
    <mergeCell ref="C350:C354"/>
    <mergeCell ref="C355:C359"/>
    <mergeCell ref="C360:C364"/>
    <mergeCell ref="B375:C379"/>
    <mergeCell ref="B360:B364"/>
    <mergeCell ref="B365:B369"/>
    <mergeCell ref="B370:B374"/>
    <mergeCell ref="B3:B4"/>
    <mergeCell ref="B5:B9"/>
    <mergeCell ref="B10:B14"/>
    <mergeCell ref="B15:B19"/>
    <mergeCell ref="B20:B24"/>
    <mergeCell ref="B25:B29"/>
    <mergeCell ref="B30:B34"/>
    <mergeCell ref="B35:B39"/>
    <mergeCell ref="B40:B44"/>
    <mergeCell ref="B45:B49"/>
    <mergeCell ref="B50: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265:B269"/>
    <mergeCell ref="B270:B274"/>
    <mergeCell ref="B275:B279"/>
    <mergeCell ref="B280:B284"/>
    <mergeCell ref="B285:B289"/>
    <mergeCell ref="B290:B294"/>
    <mergeCell ref="B295:B299"/>
    <mergeCell ref="B300:B304"/>
    <mergeCell ref="B305:B309"/>
    <mergeCell ref="B310:B314"/>
    <mergeCell ref="B315:B319"/>
    <mergeCell ref="B320:B324"/>
    <mergeCell ref="B325:B329"/>
    <mergeCell ref="B330:B334"/>
    <mergeCell ref="B335:B339"/>
    <mergeCell ref="B340:B344"/>
    <mergeCell ref="B345:B349"/>
    <mergeCell ref="B350:B354"/>
    <mergeCell ref="B355:B359"/>
  </mergeCells>
  <phoneticPr fontId="4"/>
  <pageMargins left="0.59055118110236227" right="0.43307086614173229" top="0.74803149606299213" bottom="0.74803149606299213" header="0.31496062992125984" footer="0.31496062992125984"/>
  <pageSetup paperSize="9" scale="62" orientation="portrait" r:id="rId1"/>
  <headerFooter>
    <oddHeader>&amp;R&amp;"ＭＳ 明朝,標準"&amp;12 2-2.高額レセプトの件数及び医療費</oddHeader>
  </headerFooter>
  <rowBreaks count="10" manualBreakCount="10">
    <brk id="39" max="12" man="1"/>
    <brk id="74" max="12" man="1"/>
    <brk id="109" max="12" man="1"/>
    <brk id="144" max="12" man="1"/>
    <brk id="179" max="12" man="1"/>
    <brk id="214" max="12" man="1"/>
    <brk id="249" max="12" man="1"/>
    <brk id="284" max="16383" man="1"/>
    <brk id="319" max="12" man="1"/>
    <brk id="354" max="12" man="1"/>
  </rowBreaks>
  <colBreaks count="1" manualBreakCount="1">
    <brk id="13" max="1048575" man="1"/>
  </colBreaks>
  <ignoredErrors>
    <ignoredError sqref="E5:E374" numberStoredAsText="1"/>
    <ignoredError sqref="K5:K37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T15"/>
  <sheetViews>
    <sheetView showGridLines="0" zoomScaleNormal="100" zoomScaleSheetLayoutView="100" workbookViewId="0"/>
  </sheetViews>
  <sheetFormatPr defaultColWidth="9" defaultRowHeight="13.5"/>
  <cols>
    <col min="1" max="1" width="4.625" style="6" customWidth="1"/>
    <col min="2" max="2" width="3.25" style="6" customWidth="1"/>
    <col min="3" max="3" width="12.25" style="6" customWidth="1"/>
    <col min="4" max="5" width="12.625" style="6" customWidth="1"/>
    <col min="6" max="6" width="11.625" style="6" customWidth="1"/>
    <col min="7" max="9" width="17.625" style="6" customWidth="1"/>
    <col min="10" max="11" width="11.625" style="6" customWidth="1"/>
    <col min="12" max="12" width="12.25" style="40" bestFit="1" customWidth="1"/>
    <col min="13" max="14" width="10.5" style="27" customWidth="1"/>
    <col min="15" max="15" width="12.25" style="27" bestFit="1" customWidth="1"/>
    <col min="16" max="17" width="10.625" style="27" customWidth="1"/>
    <col min="18" max="18" width="9.875" style="27" bestFit="1" customWidth="1"/>
    <col min="19" max="19" width="10" style="27" customWidth="1"/>
    <col min="20" max="16384" width="9" style="6"/>
  </cols>
  <sheetData>
    <row r="1" spans="2:20" ht="16.5" customHeight="1">
      <c r="B1" s="26" t="s">
        <v>519</v>
      </c>
    </row>
    <row r="2" spans="2:20" ht="16.5" customHeight="1">
      <c r="B2" s="26" t="s">
        <v>489</v>
      </c>
    </row>
    <row r="3" spans="2:20" ht="16.5" customHeight="1">
      <c r="B3" s="331"/>
      <c r="C3" s="322" t="s">
        <v>109</v>
      </c>
      <c r="D3" s="31" t="s">
        <v>89</v>
      </c>
      <c r="E3" s="31" t="s">
        <v>90</v>
      </c>
      <c r="F3" s="31" t="s">
        <v>91</v>
      </c>
      <c r="G3" s="31" t="s">
        <v>92</v>
      </c>
      <c r="H3" s="31" t="s">
        <v>93</v>
      </c>
      <c r="I3" s="31" t="s">
        <v>94</v>
      </c>
      <c r="J3" s="31" t="s">
        <v>95</v>
      </c>
      <c r="K3" s="109"/>
      <c r="R3" s="90"/>
      <c r="S3" s="90"/>
    </row>
    <row r="4" spans="2:20" ht="16.5" customHeight="1">
      <c r="B4" s="332"/>
      <c r="C4" s="323"/>
      <c r="D4" s="320" t="s">
        <v>96</v>
      </c>
      <c r="E4" s="320" t="s">
        <v>97</v>
      </c>
      <c r="F4" s="320" t="s">
        <v>243</v>
      </c>
      <c r="G4" s="325" t="s">
        <v>223</v>
      </c>
      <c r="H4" s="32"/>
      <c r="I4" s="33"/>
      <c r="J4" s="320" t="s">
        <v>247</v>
      </c>
      <c r="K4" s="110"/>
      <c r="L4" s="41" t="s">
        <v>222</v>
      </c>
      <c r="M4" s="42"/>
      <c r="N4" s="43"/>
      <c r="O4" s="43"/>
      <c r="P4" s="43"/>
      <c r="Q4" s="43"/>
      <c r="R4" s="47"/>
      <c r="S4" s="47"/>
    </row>
    <row r="5" spans="2:20" ht="60" customHeight="1">
      <c r="B5" s="333"/>
      <c r="C5" s="324"/>
      <c r="D5" s="321"/>
      <c r="E5" s="321"/>
      <c r="F5" s="321"/>
      <c r="G5" s="321"/>
      <c r="H5" s="34" t="s">
        <v>224</v>
      </c>
      <c r="I5" s="35" t="s">
        <v>225</v>
      </c>
      <c r="J5" s="321"/>
      <c r="K5" s="110"/>
      <c r="L5" s="326" t="s">
        <v>226</v>
      </c>
      <c r="M5" s="328"/>
      <c r="N5" s="327"/>
      <c r="O5" s="326" t="s">
        <v>227</v>
      </c>
      <c r="P5" s="327"/>
      <c r="Q5" s="45"/>
      <c r="R5" s="206" t="s">
        <v>228</v>
      </c>
      <c r="S5" s="206" t="s">
        <v>229</v>
      </c>
      <c r="T5" s="49"/>
    </row>
    <row r="6" spans="2:20" ht="19.5" customHeight="1">
      <c r="B6" s="36">
        <v>1</v>
      </c>
      <c r="C6" s="28" t="s">
        <v>1</v>
      </c>
      <c r="D6" s="134">
        <v>4010831</v>
      </c>
      <c r="E6" s="211">
        <v>57011</v>
      </c>
      <c r="F6" s="244">
        <f>IFERROR(E6/D6,"-")</f>
        <v>1.4214261333873204E-2</v>
      </c>
      <c r="G6" s="211">
        <v>124831423180</v>
      </c>
      <c r="H6" s="211">
        <v>54749899400</v>
      </c>
      <c r="I6" s="210">
        <f>G6-H6</f>
        <v>70081523780</v>
      </c>
      <c r="J6" s="37">
        <f>IFERROR(H6/G6,"-")</f>
        <v>0.43859068498364934</v>
      </c>
      <c r="K6" s="29"/>
      <c r="L6" s="44" t="str">
        <f>INDEX($C$6:$C$13,MATCH(M6,F$6:F$13,0))</f>
        <v>泉州医療圏</v>
      </c>
      <c r="M6" s="252">
        <f t="shared" ref="M6:M13" si="0">LARGE(F$6:F$13,ROW(A1))</f>
        <v>1.8195550780799402E-2</v>
      </c>
      <c r="N6" s="251">
        <f>ROUND(M6,4)</f>
        <v>1.8200000000000001E-2</v>
      </c>
      <c r="O6" s="44" t="str">
        <f>INDEX($C$6:$C$13,MATCH(P6,J$6:J$13,0))</f>
        <v>泉州医療圏</v>
      </c>
      <c r="P6" s="98">
        <f t="shared" ref="P6:P13" si="1">LARGE(J$6:J$13,ROW(A1))</f>
        <v>0.44860301267848507</v>
      </c>
      <c r="Q6" s="46"/>
      <c r="R6" s="250">
        <f>ROUND($F$14,4)</f>
        <v>1.5299999999999999E-2</v>
      </c>
      <c r="S6" s="96">
        <f>$J$14</f>
        <v>0.43519795457609484</v>
      </c>
      <c r="T6" s="197">
        <v>0</v>
      </c>
    </row>
    <row r="7" spans="2:20" ht="19.5" customHeight="1">
      <c r="B7" s="36">
        <v>2</v>
      </c>
      <c r="C7" s="28" t="s">
        <v>8</v>
      </c>
      <c r="D7" s="134">
        <v>2931527</v>
      </c>
      <c r="E7" s="211">
        <v>44087</v>
      </c>
      <c r="F7" s="244">
        <f t="shared" ref="F7:F14" si="2">IFERROR(E7/D7,"-")</f>
        <v>1.5038919989479885E-2</v>
      </c>
      <c r="G7" s="211">
        <v>96072670880</v>
      </c>
      <c r="H7" s="211">
        <v>42172733360</v>
      </c>
      <c r="I7" s="210">
        <f t="shared" ref="I7:I13" si="3">G7-H7</f>
        <v>53899937520</v>
      </c>
      <c r="J7" s="37">
        <f t="shared" ref="J7:J14" si="4">IFERROR(H7/G7,"-")</f>
        <v>0.43896701292583029</v>
      </c>
      <c r="K7" s="29"/>
      <c r="L7" s="44" t="str">
        <f t="shared" ref="L7:L13" si="5">INDEX($C$6:$C$13,MATCH(M7,F$6:F$13,0))</f>
        <v>堺市医療圏</v>
      </c>
      <c r="M7" s="252">
        <f t="shared" si="0"/>
        <v>1.7031822380785527E-2</v>
      </c>
      <c r="N7" s="251">
        <f t="shared" ref="N7:N13" si="6">ROUND(M7,4)</f>
        <v>1.7000000000000001E-2</v>
      </c>
      <c r="O7" s="44" t="str">
        <f t="shared" ref="O7:O13" si="7">INDEX($C$6:$C$13,MATCH(P7,J$6:J$13,0))</f>
        <v>堺市医療圏</v>
      </c>
      <c r="P7" s="98">
        <f t="shared" si="1"/>
        <v>0.44829307909232602</v>
      </c>
      <c r="Q7" s="46"/>
      <c r="R7" s="250">
        <f t="shared" ref="R7:R13" si="8">ROUND($F$14,4)</f>
        <v>1.5299999999999999E-2</v>
      </c>
      <c r="S7" s="96">
        <f t="shared" ref="S7:S13" si="9">$J$14</f>
        <v>0.43519795457609484</v>
      </c>
      <c r="T7" s="197">
        <v>0</v>
      </c>
    </row>
    <row r="8" spans="2:20" ht="19.5" customHeight="1">
      <c r="B8" s="36">
        <v>3</v>
      </c>
      <c r="C8" s="30" t="s">
        <v>13</v>
      </c>
      <c r="D8" s="134">
        <v>4385402</v>
      </c>
      <c r="E8" s="211">
        <v>66247</v>
      </c>
      <c r="F8" s="244">
        <f t="shared" si="2"/>
        <v>1.5106254797165687E-2</v>
      </c>
      <c r="G8" s="211">
        <v>147468129560</v>
      </c>
      <c r="H8" s="211">
        <v>64302256380</v>
      </c>
      <c r="I8" s="210">
        <f t="shared" si="3"/>
        <v>83165873180</v>
      </c>
      <c r="J8" s="37">
        <f t="shared" si="4"/>
        <v>0.43604171675505993</v>
      </c>
      <c r="K8" s="29"/>
      <c r="L8" s="44" t="str">
        <f t="shared" si="5"/>
        <v>北河内医療圏</v>
      </c>
      <c r="M8" s="252">
        <f t="shared" si="0"/>
        <v>1.5106254797165687E-2</v>
      </c>
      <c r="N8" s="251">
        <f t="shared" si="6"/>
        <v>1.5100000000000001E-2</v>
      </c>
      <c r="O8" s="44" t="str">
        <f t="shared" si="7"/>
        <v>三島医療圏</v>
      </c>
      <c r="P8" s="98">
        <f t="shared" si="1"/>
        <v>0.43896701292583029</v>
      </c>
      <c r="Q8" s="46"/>
      <c r="R8" s="250">
        <f t="shared" si="8"/>
        <v>1.5299999999999999E-2</v>
      </c>
      <c r="S8" s="96">
        <f t="shared" si="9"/>
        <v>0.43519795457609484</v>
      </c>
      <c r="T8" s="197">
        <v>0</v>
      </c>
    </row>
    <row r="9" spans="2:20" ht="19.5" customHeight="1">
      <c r="B9" s="36">
        <v>4</v>
      </c>
      <c r="C9" s="30" t="s">
        <v>21</v>
      </c>
      <c r="D9" s="134">
        <v>3220728</v>
      </c>
      <c r="E9" s="211">
        <v>45065</v>
      </c>
      <c r="F9" s="244">
        <f t="shared" si="2"/>
        <v>1.3992178165930187E-2</v>
      </c>
      <c r="G9" s="211">
        <v>104340785600</v>
      </c>
      <c r="H9" s="211">
        <v>44387648690</v>
      </c>
      <c r="I9" s="210">
        <f t="shared" si="3"/>
        <v>59953136910</v>
      </c>
      <c r="J9" s="37">
        <f t="shared" si="4"/>
        <v>0.42541033628176939</v>
      </c>
      <c r="K9" s="29"/>
      <c r="L9" s="44" t="str">
        <f t="shared" si="5"/>
        <v>大阪市医療圏</v>
      </c>
      <c r="M9" s="252">
        <f t="shared" si="0"/>
        <v>1.5071422748675111E-2</v>
      </c>
      <c r="N9" s="251">
        <f t="shared" si="6"/>
        <v>1.5100000000000001E-2</v>
      </c>
      <c r="O9" s="44" t="str">
        <f t="shared" si="7"/>
        <v>豊能医療圏</v>
      </c>
      <c r="P9" s="98">
        <f t="shared" si="1"/>
        <v>0.43859068498364934</v>
      </c>
      <c r="Q9" s="46"/>
      <c r="R9" s="250">
        <f t="shared" si="8"/>
        <v>1.5299999999999999E-2</v>
      </c>
      <c r="S9" s="96">
        <f t="shared" si="9"/>
        <v>0.43519795457609484</v>
      </c>
      <c r="T9" s="197">
        <v>0</v>
      </c>
    </row>
    <row r="10" spans="2:20" ht="19.5" customHeight="1">
      <c r="B10" s="36">
        <v>5</v>
      </c>
      <c r="C10" s="30" t="s">
        <v>25</v>
      </c>
      <c r="D10" s="134">
        <v>2539884</v>
      </c>
      <c r="E10" s="211">
        <v>38071</v>
      </c>
      <c r="F10" s="244">
        <f t="shared" si="2"/>
        <v>1.4989267226377268E-2</v>
      </c>
      <c r="G10" s="211">
        <v>84755971840</v>
      </c>
      <c r="H10" s="211">
        <v>36224658960</v>
      </c>
      <c r="I10" s="210">
        <f t="shared" si="3"/>
        <v>48531312880</v>
      </c>
      <c r="J10" s="37">
        <f t="shared" si="4"/>
        <v>0.42739948788958398</v>
      </c>
      <c r="K10" s="29"/>
      <c r="L10" s="44" t="str">
        <f t="shared" si="5"/>
        <v>三島医療圏</v>
      </c>
      <c r="M10" s="252">
        <f t="shared" si="0"/>
        <v>1.5038919989479885E-2</v>
      </c>
      <c r="N10" s="251">
        <f t="shared" si="6"/>
        <v>1.4999999999999999E-2</v>
      </c>
      <c r="O10" s="44" t="str">
        <f t="shared" si="7"/>
        <v>北河内医療圏</v>
      </c>
      <c r="P10" s="98">
        <f t="shared" si="1"/>
        <v>0.43604171675505993</v>
      </c>
      <c r="Q10" s="46"/>
      <c r="R10" s="250">
        <f t="shared" si="8"/>
        <v>1.5299999999999999E-2</v>
      </c>
      <c r="S10" s="96">
        <f t="shared" si="9"/>
        <v>0.43519795457609484</v>
      </c>
      <c r="T10" s="197">
        <v>0</v>
      </c>
    </row>
    <row r="11" spans="2:20" ht="19.5" customHeight="1">
      <c r="B11" s="36">
        <v>6</v>
      </c>
      <c r="C11" s="30" t="s">
        <v>35</v>
      </c>
      <c r="D11" s="134">
        <v>3139300</v>
      </c>
      <c r="E11" s="211">
        <v>53468</v>
      </c>
      <c r="F11" s="244">
        <f t="shared" si="2"/>
        <v>1.7031822380785527E-2</v>
      </c>
      <c r="G11" s="211">
        <v>111259870710</v>
      </c>
      <c r="H11" s="211">
        <v>49877030020</v>
      </c>
      <c r="I11" s="210">
        <f t="shared" si="3"/>
        <v>61382840690</v>
      </c>
      <c r="J11" s="37">
        <f t="shared" si="4"/>
        <v>0.44829307909232602</v>
      </c>
      <c r="K11" s="29"/>
      <c r="L11" s="44" t="str">
        <f t="shared" si="5"/>
        <v>南河内医療圏</v>
      </c>
      <c r="M11" s="252">
        <f t="shared" si="0"/>
        <v>1.4989267226377268E-2</v>
      </c>
      <c r="N11" s="251">
        <f t="shared" si="6"/>
        <v>1.4999999999999999E-2</v>
      </c>
      <c r="O11" s="44" t="str">
        <f t="shared" si="7"/>
        <v>大阪市医療圏</v>
      </c>
      <c r="P11" s="98">
        <f t="shared" si="1"/>
        <v>0.42794265957239047</v>
      </c>
      <c r="Q11" s="46"/>
      <c r="R11" s="250">
        <f t="shared" si="8"/>
        <v>1.5299999999999999E-2</v>
      </c>
      <c r="S11" s="96">
        <f t="shared" si="9"/>
        <v>0.43519795457609484</v>
      </c>
      <c r="T11" s="197">
        <v>0</v>
      </c>
    </row>
    <row r="12" spans="2:20" ht="19.5" customHeight="1">
      <c r="B12" s="36">
        <v>7</v>
      </c>
      <c r="C12" s="30" t="s">
        <v>44</v>
      </c>
      <c r="D12" s="134">
        <v>3181547</v>
      </c>
      <c r="E12" s="211">
        <v>57890</v>
      </c>
      <c r="F12" s="244">
        <f t="shared" si="2"/>
        <v>1.8195550780799402E-2</v>
      </c>
      <c r="G12" s="211">
        <v>120268989140</v>
      </c>
      <c r="H12" s="211">
        <v>53953030860</v>
      </c>
      <c r="I12" s="210">
        <f t="shared" si="3"/>
        <v>66315958280</v>
      </c>
      <c r="J12" s="37">
        <f t="shared" si="4"/>
        <v>0.44860301267848507</v>
      </c>
      <c r="K12" s="29"/>
      <c r="L12" s="44" t="str">
        <f t="shared" si="5"/>
        <v>豊能医療圏</v>
      </c>
      <c r="M12" s="252">
        <f t="shared" si="0"/>
        <v>1.4214261333873204E-2</v>
      </c>
      <c r="N12" s="251">
        <f t="shared" si="6"/>
        <v>1.4200000000000001E-2</v>
      </c>
      <c r="O12" s="44" t="str">
        <f t="shared" si="7"/>
        <v>南河内医療圏</v>
      </c>
      <c r="P12" s="98">
        <f t="shared" si="1"/>
        <v>0.42739948788958398</v>
      </c>
      <c r="Q12" s="46"/>
      <c r="R12" s="250">
        <f t="shared" si="8"/>
        <v>1.5299999999999999E-2</v>
      </c>
      <c r="S12" s="96">
        <f t="shared" si="9"/>
        <v>0.43519795457609484</v>
      </c>
      <c r="T12" s="197">
        <v>0</v>
      </c>
    </row>
    <row r="13" spans="2:20" ht="19.5" customHeight="1" thickBot="1">
      <c r="B13" s="36">
        <v>8</v>
      </c>
      <c r="C13" s="30" t="s">
        <v>57</v>
      </c>
      <c r="D13" s="134">
        <v>9359833</v>
      </c>
      <c r="E13" s="211">
        <v>141066</v>
      </c>
      <c r="F13" s="244">
        <f t="shared" si="2"/>
        <v>1.5071422748675111E-2</v>
      </c>
      <c r="G13" s="211">
        <v>316597897100</v>
      </c>
      <c r="H13" s="211">
        <v>135485746100</v>
      </c>
      <c r="I13" s="210">
        <f t="shared" si="3"/>
        <v>181112151000</v>
      </c>
      <c r="J13" s="37">
        <f t="shared" si="4"/>
        <v>0.42794265957239047</v>
      </c>
      <c r="K13" s="29"/>
      <c r="L13" s="44" t="str">
        <f t="shared" si="5"/>
        <v>中河内医療圏</v>
      </c>
      <c r="M13" s="252">
        <f t="shared" si="0"/>
        <v>1.3992178165930187E-2</v>
      </c>
      <c r="N13" s="251">
        <f t="shared" si="6"/>
        <v>1.4E-2</v>
      </c>
      <c r="O13" s="44" t="str">
        <f t="shared" si="7"/>
        <v>中河内医療圏</v>
      </c>
      <c r="P13" s="98">
        <f t="shared" si="1"/>
        <v>0.42541033628176939</v>
      </c>
      <c r="Q13" s="46"/>
      <c r="R13" s="250">
        <f t="shared" si="8"/>
        <v>1.5299999999999999E-2</v>
      </c>
      <c r="S13" s="96">
        <f t="shared" si="9"/>
        <v>0.43519795457609484</v>
      </c>
      <c r="T13" s="197">
        <v>999</v>
      </c>
    </row>
    <row r="14" spans="2:20" ht="19.5" customHeight="1" thickTop="1">
      <c r="B14" s="329" t="s">
        <v>0</v>
      </c>
      <c r="C14" s="330"/>
      <c r="D14" s="196">
        <f>SUM(D6:D13)</f>
        <v>32769052</v>
      </c>
      <c r="E14" s="196">
        <f>SUM(E6:E13)</f>
        <v>502905</v>
      </c>
      <c r="F14" s="245">
        <f t="shared" si="2"/>
        <v>1.5346949920919287E-2</v>
      </c>
      <c r="G14" s="209">
        <f>SUM(G6:G13)</f>
        <v>1105595738010</v>
      </c>
      <c r="H14" s="209">
        <f>SUM(H6:H13)</f>
        <v>481153003770</v>
      </c>
      <c r="I14" s="209">
        <f>SUM(I6:I13)</f>
        <v>624442734240</v>
      </c>
      <c r="J14" s="39">
        <f t="shared" si="4"/>
        <v>0.43519795457609484</v>
      </c>
      <c r="K14" s="29"/>
      <c r="R14" s="91"/>
      <c r="S14" s="92"/>
    </row>
    <row r="15" spans="2:20">
      <c r="R15" s="93"/>
      <c r="S15" s="93"/>
    </row>
  </sheetData>
  <mergeCells count="10">
    <mergeCell ref="B14:C14"/>
    <mergeCell ref="B3:B5"/>
    <mergeCell ref="C3:C5"/>
    <mergeCell ref="D4:D5"/>
    <mergeCell ref="E4:E5"/>
    <mergeCell ref="F4:F5"/>
    <mergeCell ref="G4:G5"/>
    <mergeCell ref="J4:J5"/>
    <mergeCell ref="O5:P5"/>
    <mergeCell ref="L5:N5"/>
  </mergeCells>
  <phoneticPr fontId="4"/>
  <pageMargins left="0.70866141732283472" right="0.19685039370078741"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ignoredErrors>
    <ignoredError sqref="I6 M6:M13 P6:P13 I7:I13 D14:E14 G14:H14" emptyCellReference="1"/>
    <ignoredError sqref="F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2"/>
  <sheetViews>
    <sheetView showGridLines="0" zoomScaleNormal="100" zoomScaleSheetLayoutView="100" workbookViewId="0"/>
  </sheetViews>
  <sheetFormatPr defaultColWidth="9" defaultRowHeight="13.5"/>
  <cols>
    <col min="1" max="1" width="4.625" style="1" customWidth="1"/>
    <col min="2" max="2" width="3.25" style="1" customWidth="1"/>
    <col min="3" max="3" width="11.375" style="1" bestFit="1" customWidth="1"/>
    <col min="4" max="5" width="12.625" style="1" customWidth="1"/>
    <col min="6" max="6" width="11.625" style="1" customWidth="1"/>
    <col min="7" max="9" width="17.625" style="1" customWidth="1"/>
    <col min="10" max="10" width="7.625" style="1" customWidth="1"/>
    <col min="11" max="16384" width="9" style="1"/>
  </cols>
  <sheetData>
    <row r="1" spans="2:2" ht="16.5" customHeight="1">
      <c r="B1" s="26" t="s">
        <v>518</v>
      </c>
    </row>
    <row r="2" spans="2:2" ht="16.5" customHeight="1">
      <c r="B2" s="26" t="s">
        <v>489</v>
      </c>
    </row>
  </sheetData>
  <phoneticPr fontId="4"/>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84"/>
  <sheetViews>
    <sheetView showGridLines="0" zoomScaleNormal="100" zoomScaleSheetLayoutView="100" workbookViewId="0"/>
  </sheetViews>
  <sheetFormatPr defaultColWidth="9" defaultRowHeight="13.5"/>
  <cols>
    <col min="1" max="1" width="4.625" style="27" customWidth="1"/>
    <col min="2" max="2" width="2.125" style="27" customWidth="1"/>
    <col min="3" max="3" width="8.375" style="27" customWidth="1"/>
    <col min="4" max="4" width="11.625" style="27" customWidth="1"/>
    <col min="5" max="5" width="5.5" style="27" bestFit="1" customWidth="1"/>
    <col min="6" max="6" width="11.625" style="27" customWidth="1"/>
    <col min="7" max="7" width="5.5" style="27" customWidth="1"/>
    <col min="8" max="15" width="8.875" style="27" customWidth="1"/>
    <col min="16" max="16384" width="9" style="6"/>
  </cols>
  <sheetData>
    <row r="1" spans="2:15" ht="16.5" customHeight="1">
      <c r="B1" s="27" t="s">
        <v>517</v>
      </c>
    </row>
    <row r="2" spans="2:15" ht="16.5" customHeight="1">
      <c r="B2" s="27" t="s">
        <v>505</v>
      </c>
    </row>
    <row r="4" spans="2:15" ht="13.5" customHeight="1">
      <c r="B4" s="143"/>
      <c r="C4" s="144"/>
      <c r="D4" s="144"/>
      <c r="E4" s="144"/>
      <c r="F4" s="144"/>
      <c r="G4" s="145"/>
    </row>
    <row r="5" spans="2:15" ht="13.5" customHeight="1">
      <c r="B5" s="146"/>
      <c r="C5" s="147"/>
      <c r="D5" s="242">
        <v>1.8000000000000002E-2</v>
      </c>
      <c r="E5" s="149" t="s">
        <v>270</v>
      </c>
      <c r="F5" s="243">
        <v>1.9E-2</v>
      </c>
      <c r="G5" s="151" t="s">
        <v>271</v>
      </c>
    </row>
    <row r="6" spans="2:15">
      <c r="B6" s="146"/>
      <c r="D6" s="242"/>
      <c r="E6" s="149"/>
      <c r="F6" s="243"/>
      <c r="G6" s="151"/>
    </row>
    <row r="7" spans="2:15">
      <c r="B7" s="146"/>
      <c r="C7" s="152"/>
      <c r="D7" s="242">
        <v>1.7000000000000001E-2</v>
      </c>
      <c r="E7" s="149" t="s">
        <v>270</v>
      </c>
      <c r="F7" s="243">
        <v>1.8000000000000002E-2</v>
      </c>
      <c r="G7" s="151" t="s">
        <v>272</v>
      </c>
    </row>
    <row r="8" spans="2:15">
      <c r="B8" s="146"/>
      <c r="D8" s="242"/>
      <c r="E8" s="149"/>
      <c r="F8" s="243"/>
      <c r="G8" s="151"/>
    </row>
    <row r="9" spans="2:15">
      <c r="B9" s="146"/>
      <c r="C9" s="153"/>
      <c r="D9" s="242">
        <v>1.6E-2</v>
      </c>
      <c r="E9" s="149" t="s">
        <v>270</v>
      </c>
      <c r="F9" s="243">
        <v>1.7000000000000001E-2</v>
      </c>
      <c r="G9" s="151" t="s">
        <v>272</v>
      </c>
    </row>
    <row r="10" spans="2:15">
      <c r="B10" s="146"/>
      <c r="D10" s="242"/>
      <c r="E10" s="149"/>
      <c r="F10" s="243"/>
      <c r="G10" s="151"/>
    </row>
    <row r="11" spans="2:15">
      <c r="B11" s="146"/>
      <c r="C11" s="154"/>
      <c r="D11" s="242">
        <v>1.4999999999999999E-2</v>
      </c>
      <c r="E11" s="149" t="s">
        <v>270</v>
      </c>
      <c r="F11" s="243">
        <v>1.6E-2</v>
      </c>
      <c r="G11" s="151" t="s">
        <v>272</v>
      </c>
    </row>
    <row r="12" spans="2:15">
      <c r="B12" s="146"/>
      <c r="D12" s="242"/>
      <c r="E12" s="149"/>
      <c r="F12" s="243"/>
      <c r="G12" s="151"/>
    </row>
    <row r="13" spans="2:15">
      <c r="B13" s="146"/>
      <c r="C13" s="155"/>
      <c r="D13" s="242">
        <v>1.4E-2</v>
      </c>
      <c r="E13" s="149" t="s">
        <v>270</v>
      </c>
      <c r="F13" s="243">
        <v>1.4999999999999999E-2</v>
      </c>
      <c r="G13" s="151" t="s">
        <v>272</v>
      </c>
    </row>
    <row r="14" spans="2:15">
      <c r="B14" s="156"/>
      <c r="C14" s="157"/>
      <c r="D14" s="157"/>
      <c r="E14" s="157"/>
      <c r="F14" s="157"/>
      <c r="G14" s="158"/>
    </row>
    <row r="16" spans="2:15">
      <c r="B16" s="143"/>
      <c r="C16" s="144"/>
      <c r="D16" s="144"/>
      <c r="E16" s="144"/>
      <c r="F16" s="144"/>
      <c r="G16" s="144"/>
      <c r="H16" s="144"/>
      <c r="I16" s="144"/>
      <c r="J16" s="144"/>
      <c r="K16" s="144"/>
      <c r="L16" s="144"/>
      <c r="M16" s="144"/>
      <c r="N16" s="144"/>
      <c r="O16" s="145"/>
    </row>
    <row r="17" spans="2:15">
      <c r="B17" s="146"/>
      <c r="O17" s="159"/>
    </row>
    <row r="18" spans="2:15">
      <c r="B18" s="146"/>
      <c r="C18" s="93"/>
      <c r="D18" s="93"/>
      <c r="E18" s="93"/>
      <c r="F18" s="93"/>
      <c r="G18" s="93"/>
      <c r="H18" s="93"/>
      <c r="I18" s="93"/>
      <c r="J18" s="93"/>
      <c r="K18" s="93"/>
      <c r="L18" s="93"/>
      <c r="M18" s="93"/>
      <c r="N18" s="93"/>
      <c r="O18" s="159"/>
    </row>
    <row r="19" spans="2:15">
      <c r="B19" s="146"/>
      <c r="C19" s="93"/>
      <c r="D19" s="93"/>
      <c r="E19" s="93"/>
      <c r="F19" s="93"/>
      <c r="G19" s="93"/>
      <c r="H19" s="93"/>
      <c r="I19" s="93"/>
      <c r="J19" s="93"/>
      <c r="K19" s="93"/>
      <c r="L19" s="93"/>
      <c r="M19" s="93"/>
      <c r="N19" s="93"/>
      <c r="O19" s="159"/>
    </row>
    <row r="20" spans="2:15">
      <c r="B20" s="146"/>
      <c r="C20" s="93"/>
      <c r="D20" s="93"/>
      <c r="E20" s="93"/>
      <c r="F20" s="93"/>
      <c r="G20" s="93"/>
      <c r="H20" s="93"/>
      <c r="I20" s="93"/>
      <c r="J20" s="93"/>
      <c r="K20" s="93"/>
      <c r="L20" s="93"/>
      <c r="M20" s="93"/>
      <c r="N20" s="93"/>
      <c r="O20" s="159"/>
    </row>
    <row r="21" spans="2:15">
      <c r="B21" s="146"/>
      <c r="C21" s="93"/>
      <c r="D21" s="93"/>
      <c r="E21" s="93"/>
      <c r="F21" s="93"/>
      <c r="G21" s="93"/>
      <c r="H21" s="93"/>
      <c r="I21" s="93"/>
      <c r="J21" s="93"/>
      <c r="K21" s="93"/>
      <c r="L21" s="93"/>
      <c r="M21" s="93"/>
      <c r="N21" s="93"/>
      <c r="O21" s="159"/>
    </row>
    <row r="22" spans="2:15">
      <c r="B22" s="146"/>
      <c r="C22" s="93"/>
      <c r="D22" s="93"/>
      <c r="E22" s="93"/>
      <c r="F22" s="93"/>
      <c r="G22" s="93"/>
      <c r="H22" s="93"/>
      <c r="I22" s="93"/>
      <c r="J22" s="93"/>
      <c r="K22" s="93"/>
      <c r="L22" s="93"/>
      <c r="M22" s="93"/>
      <c r="N22" s="93"/>
      <c r="O22" s="159"/>
    </row>
    <row r="23" spans="2:15">
      <c r="B23" s="146"/>
      <c r="C23" s="93"/>
      <c r="D23" s="93"/>
      <c r="E23" s="93"/>
      <c r="F23" s="93"/>
      <c r="G23" s="93"/>
      <c r="H23" s="93"/>
      <c r="I23" s="93"/>
      <c r="J23" s="93"/>
      <c r="K23" s="93"/>
      <c r="L23" s="93"/>
      <c r="M23" s="93"/>
      <c r="N23" s="93"/>
      <c r="O23" s="159"/>
    </row>
    <row r="24" spans="2:15">
      <c r="B24" s="146"/>
      <c r="O24" s="159"/>
    </row>
    <row r="25" spans="2:15">
      <c r="B25" s="146"/>
      <c r="O25" s="159"/>
    </row>
    <row r="26" spans="2:15">
      <c r="B26" s="146"/>
      <c r="O26" s="159"/>
    </row>
    <row r="27" spans="2:15">
      <c r="B27" s="146"/>
      <c r="O27" s="159"/>
    </row>
    <row r="28" spans="2:15">
      <c r="B28" s="146"/>
      <c r="O28" s="159"/>
    </row>
    <row r="29" spans="2:15">
      <c r="B29" s="146"/>
      <c r="O29" s="159"/>
    </row>
    <row r="30" spans="2:15">
      <c r="B30" s="146"/>
      <c r="O30" s="159"/>
    </row>
    <row r="31" spans="2:15">
      <c r="B31" s="146"/>
      <c r="O31" s="159"/>
    </row>
    <row r="32" spans="2:15">
      <c r="B32" s="146"/>
      <c r="O32" s="159"/>
    </row>
    <row r="33" spans="2:15">
      <c r="B33" s="146"/>
      <c r="O33" s="159"/>
    </row>
    <row r="34" spans="2:15">
      <c r="B34" s="146"/>
      <c r="O34" s="159"/>
    </row>
    <row r="35" spans="2:15">
      <c r="B35" s="146"/>
      <c r="O35" s="159"/>
    </row>
    <row r="36" spans="2:15">
      <c r="B36" s="146"/>
      <c r="O36" s="159"/>
    </row>
    <row r="37" spans="2:15">
      <c r="B37" s="146"/>
      <c r="O37" s="159"/>
    </row>
    <row r="38" spans="2:15">
      <c r="B38" s="146"/>
      <c r="O38" s="159"/>
    </row>
    <row r="39" spans="2:15">
      <c r="B39" s="146"/>
      <c r="O39" s="159"/>
    </row>
    <row r="40" spans="2:15">
      <c r="B40" s="146"/>
      <c r="O40" s="159"/>
    </row>
    <row r="41" spans="2:15">
      <c r="B41" s="146"/>
      <c r="O41" s="159"/>
    </row>
    <row r="42" spans="2:15">
      <c r="B42" s="146"/>
      <c r="O42" s="159"/>
    </row>
    <row r="43" spans="2:15">
      <c r="B43" s="146"/>
      <c r="O43" s="159"/>
    </row>
    <row r="44" spans="2:15">
      <c r="B44" s="146"/>
      <c r="O44" s="159"/>
    </row>
    <row r="45" spans="2:15">
      <c r="B45" s="146"/>
      <c r="O45" s="159"/>
    </row>
    <row r="46" spans="2:15">
      <c r="B46" s="146"/>
      <c r="O46" s="159"/>
    </row>
    <row r="47" spans="2:15">
      <c r="B47" s="146"/>
      <c r="O47" s="159"/>
    </row>
    <row r="48" spans="2:15">
      <c r="B48" s="146"/>
      <c r="O48" s="159"/>
    </row>
    <row r="49" spans="2:15">
      <c r="B49" s="146"/>
      <c r="O49" s="159"/>
    </row>
    <row r="50" spans="2:15">
      <c r="B50" s="146"/>
      <c r="O50" s="159"/>
    </row>
    <row r="51" spans="2:15">
      <c r="B51" s="146"/>
      <c r="O51" s="159"/>
    </row>
    <row r="52" spans="2:15">
      <c r="B52" s="146"/>
      <c r="O52" s="159"/>
    </row>
    <row r="53" spans="2:15">
      <c r="B53" s="146"/>
      <c r="O53" s="159"/>
    </row>
    <row r="54" spans="2:15">
      <c r="B54" s="146"/>
      <c r="O54" s="159"/>
    </row>
    <row r="55" spans="2:15">
      <c r="B55" s="146"/>
      <c r="O55" s="159"/>
    </row>
    <row r="56" spans="2:15">
      <c r="B56" s="146"/>
      <c r="O56" s="159"/>
    </row>
    <row r="57" spans="2:15">
      <c r="B57" s="146"/>
      <c r="O57" s="159"/>
    </row>
    <row r="58" spans="2:15">
      <c r="B58" s="146"/>
      <c r="O58" s="159"/>
    </row>
    <row r="59" spans="2:15">
      <c r="B59" s="146"/>
      <c r="O59" s="159"/>
    </row>
    <row r="60" spans="2:15">
      <c r="B60" s="146"/>
      <c r="O60" s="159"/>
    </row>
    <row r="61" spans="2:15">
      <c r="B61" s="146"/>
      <c r="O61" s="159"/>
    </row>
    <row r="62" spans="2:15">
      <c r="B62" s="146"/>
      <c r="O62" s="159"/>
    </row>
    <row r="63" spans="2:15">
      <c r="B63" s="146"/>
      <c r="O63" s="159"/>
    </row>
    <row r="64" spans="2:15">
      <c r="B64" s="146"/>
      <c r="O64" s="159"/>
    </row>
    <row r="65" spans="2:15">
      <c r="B65" s="146"/>
      <c r="O65" s="159"/>
    </row>
    <row r="66" spans="2:15">
      <c r="B66" s="146"/>
      <c r="O66" s="159"/>
    </row>
    <row r="67" spans="2:15">
      <c r="B67" s="146"/>
      <c r="O67" s="159"/>
    </row>
    <row r="68" spans="2:15">
      <c r="B68" s="146"/>
      <c r="O68" s="159"/>
    </row>
    <row r="69" spans="2:15">
      <c r="B69" s="146"/>
      <c r="O69" s="159"/>
    </row>
    <row r="70" spans="2:15">
      <c r="B70" s="146"/>
      <c r="O70" s="159"/>
    </row>
    <row r="71" spans="2:15">
      <c r="B71" s="146"/>
      <c r="O71" s="159"/>
    </row>
    <row r="72" spans="2:15">
      <c r="B72" s="146"/>
      <c r="O72" s="159"/>
    </row>
    <row r="73" spans="2:15">
      <c r="B73" s="146"/>
      <c r="O73" s="159"/>
    </row>
    <row r="74" spans="2:15">
      <c r="B74" s="146"/>
      <c r="O74" s="159"/>
    </row>
    <row r="75" spans="2:15">
      <c r="B75" s="146"/>
      <c r="O75" s="159"/>
    </row>
    <row r="76" spans="2:15">
      <c r="B76" s="146"/>
      <c r="O76" s="159"/>
    </row>
    <row r="77" spans="2:15">
      <c r="B77" s="146"/>
      <c r="O77" s="159"/>
    </row>
    <row r="78" spans="2:15">
      <c r="B78" s="146"/>
      <c r="O78" s="159"/>
    </row>
    <row r="79" spans="2:15">
      <c r="B79" s="146"/>
      <c r="C79" s="93"/>
      <c r="D79" s="93"/>
      <c r="E79" s="93"/>
      <c r="F79" s="93"/>
      <c r="G79" s="93"/>
      <c r="O79" s="159"/>
    </row>
    <row r="80" spans="2:15">
      <c r="B80" s="146"/>
      <c r="C80" s="93"/>
      <c r="D80" s="93"/>
      <c r="E80" s="93"/>
      <c r="F80" s="93"/>
      <c r="G80" s="93"/>
      <c r="O80" s="159"/>
    </row>
    <row r="81" spans="2:15">
      <c r="B81" s="146"/>
      <c r="C81" s="93"/>
      <c r="D81" s="93"/>
      <c r="E81" s="93"/>
      <c r="F81" s="93"/>
      <c r="G81" s="93"/>
      <c r="O81" s="159"/>
    </row>
    <row r="82" spans="2:15">
      <c r="B82" s="146"/>
      <c r="C82" s="93"/>
      <c r="D82" s="93"/>
      <c r="E82" s="93"/>
      <c r="F82" s="93"/>
      <c r="G82" s="93"/>
      <c r="O82" s="159"/>
    </row>
    <row r="83" spans="2:15">
      <c r="B83" s="146"/>
      <c r="C83" s="93"/>
      <c r="D83" s="93"/>
      <c r="E83" s="93"/>
      <c r="F83" s="93"/>
      <c r="G83" s="93"/>
      <c r="O83" s="159"/>
    </row>
    <row r="84" spans="2:15">
      <c r="B84" s="156"/>
      <c r="C84" s="157"/>
      <c r="D84" s="157"/>
      <c r="E84" s="157"/>
      <c r="F84" s="157"/>
      <c r="G84" s="157"/>
      <c r="H84" s="157"/>
      <c r="I84" s="157"/>
      <c r="J84" s="157"/>
      <c r="K84" s="157"/>
      <c r="L84" s="157"/>
      <c r="M84" s="157"/>
      <c r="N84" s="157"/>
      <c r="O84" s="160"/>
    </row>
  </sheetData>
  <phoneticPr fontId="4"/>
  <pageMargins left="0.47244094488188981" right="0.23622047244094491" top="0.43307086614173229" bottom="0.31496062992125984" header="0.31496062992125984" footer="0.19685039370078741"/>
  <pageSetup paperSize="9" scale="75" orientation="portrait" r:id="rId1"/>
  <headerFooter>
    <oddHeader>&amp;R&amp;"ＭＳ 明朝,標準"&amp;12 2-2.高額レセプトの件数及び医療費</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2"/>
  <sheetViews>
    <sheetView showGridLines="0" zoomScaleNormal="100" zoomScaleSheetLayoutView="100" workbookViewId="0"/>
  </sheetViews>
  <sheetFormatPr defaultColWidth="9" defaultRowHeight="13.5"/>
  <cols>
    <col min="1" max="1" width="4.625" style="3" customWidth="1"/>
    <col min="2" max="2" width="3.25" style="3" customWidth="1"/>
    <col min="3" max="3" width="11.375" style="3" bestFit="1" customWidth="1"/>
    <col min="4" max="5" width="12.625" style="3" customWidth="1"/>
    <col min="6" max="6" width="11.625" style="3" customWidth="1"/>
    <col min="7" max="9" width="17.625" style="3" customWidth="1"/>
    <col min="10" max="10" width="7.625" style="3" customWidth="1"/>
    <col min="11" max="16384" width="9" style="3"/>
  </cols>
  <sheetData>
    <row r="1" spans="2:2" ht="16.5" customHeight="1">
      <c r="B1" s="26" t="s">
        <v>516</v>
      </c>
    </row>
    <row r="2" spans="2:2" ht="16.5" customHeight="1">
      <c r="B2" s="26" t="s">
        <v>489</v>
      </c>
    </row>
  </sheetData>
  <phoneticPr fontId="4"/>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4"/>
  <sheetViews>
    <sheetView showGridLines="0" zoomScaleNormal="100" zoomScaleSheetLayoutView="100" workbookViewId="0"/>
  </sheetViews>
  <sheetFormatPr defaultColWidth="9" defaultRowHeight="13.5"/>
  <cols>
    <col min="1" max="1" width="4.625" style="27" customWidth="1"/>
    <col min="2" max="2" width="2.125" style="27" customWidth="1"/>
    <col min="3" max="3" width="8.375" style="27" customWidth="1"/>
    <col min="4" max="4" width="11.625" style="27" customWidth="1"/>
    <col min="5" max="5" width="5.5" style="27" bestFit="1" customWidth="1"/>
    <col min="6" max="6" width="11.625" style="27" customWidth="1"/>
    <col min="7" max="7" width="5.5" style="27" customWidth="1"/>
    <col min="8" max="15" width="8.875" style="27" customWidth="1"/>
    <col min="16" max="16384" width="9" style="6"/>
  </cols>
  <sheetData>
    <row r="1" spans="2:15" ht="16.5" customHeight="1">
      <c r="B1" s="27" t="s">
        <v>515</v>
      </c>
    </row>
    <row r="2" spans="2:15" ht="16.5" customHeight="1">
      <c r="B2" s="27" t="s">
        <v>505</v>
      </c>
    </row>
    <row r="4" spans="2:15" ht="13.5" customHeight="1">
      <c r="B4" s="143"/>
      <c r="C4" s="144"/>
      <c r="D4" s="144"/>
      <c r="E4" s="144"/>
      <c r="F4" s="144"/>
      <c r="G4" s="145"/>
    </row>
    <row r="5" spans="2:15" ht="13.5" customHeight="1">
      <c r="B5" s="146"/>
      <c r="C5" s="147"/>
      <c r="D5" s="148">
        <v>0.44500000000000001</v>
      </c>
      <c r="E5" s="149" t="s">
        <v>270</v>
      </c>
      <c r="F5" s="150">
        <v>0.44900000000000001</v>
      </c>
      <c r="G5" s="151" t="s">
        <v>271</v>
      </c>
    </row>
    <row r="6" spans="2:15">
      <c r="B6" s="146"/>
      <c r="D6" s="148"/>
      <c r="E6" s="149"/>
      <c r="F6" s="150"/>
      <c r="G6" s="151"/>
    </row>
    <row r="7" spans="2:15">
      <c r="B7" s="146"/>
      <c r="C7" s="152"/>
      <c r="D7" s="148">
        <v>0.44</v>
      </c>
      <c r="E7" s="149" t="s">
        <v>270</v>
      </c>
      <c r="F7" s="150">
        <v>0.44500000000000001</v>
      </c>
      <c r="G7" s="151" t="s">
        <v>272</v>
      </c>
    </row>
    <row r="8" spans="2:15">
      <c r="B8" s="146"/>
      <c r="D8" s="148"/>
      <c r="E8" s="149"/>
      <c r="F8" s="150"/>
      <c r="G8" s="151"/>
    </row>
    <row r="9" spans="2:15">
      <c r="B9" s="146"/>
      <c r="C9" s="153"/>
      <c r="D9" s="148">
        <v>0.435</v>
      </c>
      <c r="E9" s="149" t="s">
        <v>270</v>
      </c>
      <c r="F9" s="150">
        <v>0.44</v>
      </c>
      <c r="G9" s="151" t="s">
        <v>272</v>
      </c>
    </row>
    <row r="10" spans="2:15">
      <c r="B10" s="146"/>
      <c r="D10" s="148"/>
      <c r="E10" s="149"/>
      <c r="F10" s="150"/>
      <c r="G10" s="151"/>
    </row>
    <row r="11" spans="2:15">
      <c r="B11" s="146"/>
      <c r="C11" s="154"/>
      <c r="D11" s="148">
        <v>0.43</v>
      </c>
      <c r="E11" s="149" t="s">
        <v>270</v>
      </c>
      <c r="F11" s="150">
        <v>0.435</v>
      </c>
      <c r="G11" s="151" t="s">
        <v>272</v>
      </c>
    </row>
    <row r="12" spans="2:15">
      <c r="B12" s="146"/>
      <c r="D12" s="148"/>
      <c r="E12" s="149"/>
      <c r="F12" s="150"/>
      <c r="G12" s="151"/>
    </row>
    <row r="13" spans="2:15">
      <c r="B13" s="146"/>
      <c r="C13" s="155"/>
      <c r="D13" s="148">
        <v>0.42499999999999999</v>
      </c>
      <c r="E13" s="149" t="s">
        <v>270</v>
      </c>
      <c r="F13" s="150">
        <v>0.43</v>
      </c>
      <c r="G13" s="151" t="s">
        <v>272</v>
      </c>
    </row>
    <row r="14" spans="2:15">
      <c r="B14" s="156"/>
      <c r="C14" s="157"/>
      <c r="D14" s="157"/>
      <c r="E14" s="157"/>
      <c r="F14" s="157"/>
      <c r="G14" s="158"/>
    </row>
    <row r="16" spans="2:15">
      <c r="B16" s="143"/>
      <c r="C16" s="314"/>
      <c r="D16" s="314"/>
      <c r="E16" s="144"/>
      <c r="F16" s="144"/>
      <c r="G16" s="144"/>
      <c r="H16" s="144"/>
      <c r="I16" s="144"/>
      <c r="J16" s="144"/>
      <c r="K16" s="144"/>
      <c r="L16" s="144"/>
      <c r="M16" s="144"/>
      <c r="N16" s="144"/>
      <c r="O16" s="145"/>
    </row>
    <row r="17" spans="2:15">
      <c r="B17" s="146"/>
      <c r="C17" s="93"/>
      <c r="D17" s="93"/>
      <c r="O17" s="159"/>
    </row>
    <row r="18" spans="2:15">
      <c r="B18" s="146"/>
      <c r="C18" s="93"/>
      <c r="D18" s="93"/>
      <c r="O18" s="159"/>
    </row>
    <row r="19" spans="2:15">
      <c r="B19" s="146"/>
      <c r="C19" s="93"/>
      <c r="D19" s="93"/>
      <c r="O19" s="159"/>
    </row>
    <row r="20" spans="2:15">
      <c r="B20" s="146"/>
      <c r="C20" s="93"/>
      <c r="D20" s="93"/>
      <c r="O20" s="159"/>
    </row>
    <row r="21" spans="2:15">
      <c r="B21" s="146"/>
      <c r="C21" s="93"/>
      <c r="D21" s="93"/>
      <c r="O21" s="159"/>
    </row>
    <row r="22" spans="2:15">
      <c r="B22" s="146"/>
      <c r="C22" s="93"/>
      <c r="D22" s="93"/>
      <c r="O22" s="159"/>
    </row>
    <row r="23" spans="2:15">
      <c r="B23" s="146"/>
      <c r="O23" s="159"/>
    </row>
    <row r="24" spans="2:15">
      <c r="B24" s="146"/>
      <c r="O24" s="159"/>
    </row>
    <row r="25" spans="2:15">
      <c r="B25" s="146"/>
      <c r="O25" s="159"/>
    </row>
    <row r="26" spans="2:15">
      <c r="B26" s="146"/>
      <c r="O26" s="159"/>
    </row>
    <row r="27" spans="2:15">
      <c r="B27" s="146"/>
      <c r="O27" s="159"/>
    </row>
    <row r="28" spans="2:15">
      <c r="B28" s="146"/>
      <c r="O28" s="159"/>
    </row>
    <row r="29" spans="2:15">
      <c r="B29" s="146"/>
      <c r="O29" s="159"/>
    </row>
    <row r="30" spans="2:15">
      <c r="B30" s="146"/>
      <c r="O30" s="159"/>
    </row>
    <row r="31" spans="2:15">
      <c r="B31" s="146"/>
      <c r="O31" s="159"/>
    </row>
    <row r="32" spans="2:15">
      <c r="B32" s="146"/>
      <c r="O32" s="159"/>
    </row>
    <row r="33" spans="2:15">
      <c r="B33" s="146"/>
      <c r="O33" s="159"/>
    </row>
    <row r="34" spans="2:15">
      <c r="B34" s="146"/>
      <c r="O34" s="159"/>
    </row>
    <row r="35" spans="2:15">
      <c r="B35" s="146"/>
      <c r="O35" s="159"/>
    </row>
    <row r="36" spans="2:15">
      <c r="B36" s="146"/>
      <c r="O36" s="159"/>
    </row>
    <row r="37" spans="2:15">
      <c r="B37" s="146"/>
      <c r="O37" s="159"/>
    </row>
    <row r="38" spans="2:15">
      <c r="B38" s="146"/>
      <c r="O38" s="159"/>
    </row>
    <row r="39" spans="2:15">
      <c r="B39" s="146"/>
      <c r="O39" s="159"/>
    </row>
    <row r="40" spans="2:15">
      <c r="B40" s="146"/>
      <c r="O40" s="159"/>
    </row>
    <row r="41" spans="2:15">
      <c r="B41" s="146"/>
      <c r="O41" s="159"/>
    </row>
    <row r="42" spans="2:15">
      <c r="B42" s="146"/>
      <c r="O42" s="159"/>
    </row>
    <row r="43" spans="2:15">
      <c r="B43" s="146"/>
      <c r="O43" s="159"/>
    </row>
    <row r="44" spans="2:15">
      <c r="B44" s="146"/>
      <c r="O44" s="159"/>
    </row>
    <row r="45" spans="2:15">
      <c r="B45" s="146"/>
      <c r="O45" s="159"/>
    </row>
    <row r="46" spans="2:15">
      <c r="B46" s="146"/>
      <c r="O46" s="159"/>
    </row>
    <row r="47" spans="2:15">
      <c r="B47" s="146"/>
      <c r="O47" s="159"/>
    </row>
    <row r="48" spans="2:15">
      <c r="B48" s="146"/>
      <c r="O48" s="159"/>
    </row>
    <row r="49" spans="2:15">
      <c r="B49" s="146"/>
      <c r="O49" s="159"/>
    </row>
    <row r="50" spans="2:15">
      <c r="B50" s="146"/>
      <c r="O50" s="159"/>
    </row>
    <row r="51" spans="2:15">
      <c r="B51" s="146"/>
      <c r="O51" s="159"/>
    </row>
    <row r="52" spans="2:15">
      <c r="B52" s="146"/>
      <c r="O52" s="159"/>
    </row>
    <row r="53" spans="2:15">
      <c r="B53" s="146"/>
      <c r="O53" s="159"/>
    </row>
    <row r="54" spans="2:15">
      <c r="B54" s="146"/>
      <c r="O54" s="159"/>
    </row>
    <row r="55" spans="2:15">
      <c r="B55" s="146"/>
      <c r="O55" s="159"/>
    </row>
    <row r="56" spans="2:15">
      <c r="B56" s="146"/>
      <c r="O56" s="159"/>
    </row>
    <row r="57" spans="2:15">
      <c r="B57" s="146"/>
      <c r="O57" s="159"/>
    </row>
    <row r="58" spans="2:15">
      <c r="B58" s="146"/>
      <c r="O58" s="159"/>
    </row>
    <row r="59" spans="2:15">
      <c r="B59" s="146"/>
      <c r="O59" s="159"/>
    </row>
    <row r="60" spans="2:15">
      <c r="B60" s="146"/>
      <c r="O60" s="159"/>
    </row>
    <row r="61" spans="2:15">
      <c r="B61" s="146"/>
      <c r="O61" s="159"/>
    </row>
    <row r="62" spans="2:15">
      <c r="B62" s="146"/>
      <c r="O62" s="159"/>
    </row>
    <row r="63" spans="2:15">
      <c r="B63" s="146"/>
      <c r="O63" s="159"/>
    </row>
    <row r="64" spans="2:15">
      <c r="B64" s="146"/>
      <c r="O64" s="159"/>
    </row>
    <row r="65" spans="2:15">
      <c r="B65" s="146"/>
      <c r="O65" s="159"/>
    </row>
    <row r="66" spans="2:15">
      <c r="B66" s="146"/>
      <c r="O66" s="159"/>
    </row>
    <row r="67" spans="2:15">
      <c r="B67" s="146"/>
      <c r="O67" s="159"/>
    </row>
    <row r="68" spans="2:15">
      <c r="B68" s="146"/>
      <c r="O68" s="159"/>
    </row>
    <row r="69" spans="2:15">
      <c r="B69" s="146"/>
      <c r="O69" s="159"/>
    </row>
    <row r="70" spans="2:15">
      <c r="B70" s="146"/>
      <c r="O70" s="159"/>
    </row>
    <row r="71" spans="2:15">
      <c r="B71" s="146"/>
      <c r="O71" s="159"/>
    </row>
    <row r="72" spans="2:15">
      <c r="B72" s="146"/>
      <c r="O72" s="159"/>
    </row>
    <row r="73" spans="2:15">
      <c r="B73" s="146"/>
      <c r="O73" s="159"/>
    </row>
    <row r="74" spans="2:15">
      <c r="B74" s="146"/>
      <c r="O74" s="159"/>
    </row>
    <row r="75" spans="2:15">
      <c r="B75" s="146"/>
      <c r="O75" s="159"/>
    </row>
    <row r="76" spans="2:15">
      <c r="B76" s="146"/>
      <c r="O76" s="159"/>
    </row>
    <row r="77" spans="2:15">
      <c r="B77" s="146"/>
      <c r="O77" s="159"/>
    </row>
    <row r="78" spans="2:15">
      <c r="B78" s="146"/>
      <c r="O78" s="159"/>
    </row>
    <row r="79" spans="2:15">
      <c r="B79" s="146"/>
      <c r="O79" s="159"/>
    </row>
    <row r="80" spans="2:15">
      <c r="B80" s="146"/>
      <c r="C80" s="93"/>
      <c r="D80" s="93"/>
      <c r="E80" s="93"/>
      <c r="O80" s="159"/>
    </row>
    <row r="81" spans="2:15">
      <c r="B81" s="146"/>
      <c r="C81" s="93"/>
      <c r="D81" s="93"/>
      <c r="E81" s="93"/>
      <c r="O81" s="159"/>
    </row>
    <row r="82" spans="2:15">
      <c r="B82" s="146"/>
      <c r="C82" s="93"/>
      <c r="D82" s="93"/>
      <c r="E82" s="93"/>
      <c r="O82" s="159"/>
    </row>
    <row r="83" spans="2:15">
      <c r="B83" s="146"/>
      <c r="C83" s="93"/>
      <c r="D83" s="93"/>
      <c r="E83" s="93"/>
      <c r="O83" s="159"/>
    </row>
    <row r="84" spans="2:15">
      <c r="B84" s="156"/>
      <c r="C84" s="157"/>
      <c r="D84" s="157"/>
      <c r="E84" s="157"/>
      <c r="F84" s="157"/>
      <c r="G84" s="157"/>
      <c r="H84" s="157"/>
      <c r="I84" s="157"/>
      <c r="J84" s="157"/>
      <c r="K84" s="157"/>
      <c r="L84" s="157"/>
      <c r="M84" s="157"/>
      <c r="N84" s="157"/>
      <c r="O84" s="160"/>
    </row>
  </sheetData>
  <phoneticPr fontId="4"/>
  <pageMargins left="0.47244094488188981" right="0.23622047244094491" top="0.43307086614173229" bottom="0.31496062992125984" header="0.31496062992125984" footer="0.19685039370078741"/>
  <pageSetup paperSize="9" scale="75" orientation="portrait" r:id="rId1"/>
  <headerFooter>
    <oddHeader>&amp;R&amp;"ＭＳ 明朝,標準"&amp;12 2-2.高額レセプトの件数及び医療費</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C161"/>
  <sheetViews>
    <sheetView showGridLines="0" zoomScaleNormal="100" zoomScaleSheetLayoutView="100" workbookViewId="0"/>
  </sheetViews>
  <sheetFormatPr defaultColWidth="9" defaultRowHeight="13.5"/>
  <cols>
    <col min="1" max="1" width="4.625" style="6" customWidth="1"/>
    <col min="2" max="2" width="3.25" style="6" customWidth="1"/>
    <col min="3" max="3" width="12.25" style="6" customWidth="1"/>
    <col min="4" max="5" width="12.625" style="47" customWidth="1"/>
    <col min="6" max="6" width="11.625" style="47" customWidth="1"/>
    <col min="7" max="8" width="17.625" style="47" customWidth="1"/>
    <col min="9" max="9" width="17.625" style="6" customWidth="1"/>
    <col min="10" max="10" width="11.625" style="6" customWidth="1"/>
    <col min="11" max="11" width="4" style="27" customWidth="1"/>
    <col min="12" max="12" width="12.625" style="40" customWidth="1"/>
    <col min="13" max="17" width="8.5" style="27" customWidth="1"/>
    <col min="18" max="21" width="12.625" style="27" customWidth="1"/>
    <col min="22" max="22" width="9" style="6"/>
    <col min="23" max="23" width="9.875" style="93" bestFit="1" customWidth="1"/>
    <col min="24" max="25" width="9.875" style="93" customWidth="1"/>
    <col min="26" max="28" width="10" style="93" customWidth="1"/>
    <col min="29" max="16384" width="9" style="6"/>
  </cols>
  <sheetData>
    <row r="1" spans="2:29" ht="16.5" customHeight="1">
      <c r="B1" s="26" t="s">
        <v>519</v>
      </c>
    </row>
    <row r="2" spans="2:29" ht="16.5" customHeight="1">
      <c r="B2" s="26" t="s">
        <v>495</v>
      </c>
      <c r="D2" s="226"/>
      <c r="E2" s="226"/>
      <c r="G2" s="226"/>
      <c r="H2" s="226"/>
      <c r="I2" s="172"/>
    </row>
    <row r="3" spans="2:29" s="48" customFormat="1" ht="16.5" customHeight="1">
      <c r="B3" s="331"/>
      <c r="C3" s="322" t="s">
        <v>132</v>
      </c>
      <c r="D3" s="31" t="s">
        <v>80</v>
      </c>
      <c r="E3" s="31" t="s">
        <v>90</v>
      </c>
      <c r="F3" s="31" t="s">
        <v>76</v>
      </c>
      <c r="G3" s="31" t="s">
        <v>75</v>
      </c>
      <c r="H3" s="31" t="s">
        <v>74</v>
      </c>
      <c r="I3" s="31" t="s">
        <v>73</v>
      </c>
      <c r="J3" s="192" t="s">
        <v>72</v>
      </c>
      <c r="K3" s="199"/>
      <c r="L3" s="283" t="s">
        <v>222</v>
      </c>
      <c r="M3" s="43"/>
      <c r="N3" s="43"/>
      <c r="O3" s="43"/>
      <c r="P3" s="43"/>
      <c r="Q3" s="43"/>
      <c r="R3" s="43"/>
      <c r="S3" s="43"/>
      <c r="T3" s="43"/>
      <c r="U3" s="43"/>
      <c r="W3" s="94"/>
      <c r="X3" s="94"/>
      <c r="Y3" s="94"/>
      <c r="Z3" s="94"/>
      <c r="AA3" s="94"/>
      <c r="AB3" s="94"/>
    </row>
    <row r="4" spans="2:29" s="48" customFormat="1" ht="16.5" customHeight="1">
      <c r="B4" s="332"/>
      <c r="C4" s="323"/>
      <c r="D4" s="320" t="s">
        <v>96</v>
      </c>
      <c r="E4" s="320" t="s">
        <v>97</v>
      </c>
      <c r="F4" s="320" t="s">
        <v>243</v>
      </c>
      <c r="G4" s="325" t="s">
        <v>223</v>
      </c>
      <c r="H4" s="32"/>
      <c r="I4" s="33"/>
      <c r="J4" s="339" t="s">
        <v>247</v>
      </c>
      <c r="K4" s="200"/>
      <c r="L4" s="326" t="s">
        <v>226</v>
      </c>
      <c r="M4" s="328"/>
      <c r="N4" s="328"/>
      <c r="O4" s="328"/>
      <c r="P4" s="328"/>
      <c r="Q4" s="327"/>
      <c r="R4" s="326" t="s">
        <v>227</v>
      </c>
      <c r="S4" s="328"/>
      <c r="T4" s="328"/>
      <c r="U4" s="327"/>
      <c r="W4" s="326" t="s">
        <v>228</v>
      </c>
      <c r="X4" s="328"/>
      <c r="Y4" s="327"/>
      <c r="Z4" s="326" t="s">
        <v>229</v>
      </c>
      <c r="AA4" s="328"/>
      <c r="AB4" s="327"/>
      <c r="AC4" s="69"/>
    </row>
    <row r="5" spans="2:29" s="48" customFormat="1" ht="60" customHeight="1">
      <c r="B5" s="333"/>
      <c r="C5" s="324"/>
      <c r="D5" s="321"/>
      <c r="E5" s="321"/>
      <c r="F5" s="321"/>
      <c r="G5" s="321"/>
      <c r="H5" s="34" t="s">
        <v>224</v>
      </c>
      <c r="I5" s="35" t="s">
        <v>225</v>
      </c>
      <c r="J5" s="340"/>
      <c r="K5" s="200"/>
      <c r="L5" s="206"/>
      <c r="M5" s="336" t="s">
        <v>471</v>
      </c>
      <c r="N5" s="336"/>
      <c r="O5" s="336" t="s">
        <v>472</v>
      </c>
      <c r="P5" s="336"/>
      <c r="Q5" s="206" t="s">
        <v>473</v>
      </c>
      <c r="R5" s="206"/>
      <c r="S5" s="206" t="s">
        <v>471</v>
      </c>
      <c r="T5" s="206" t="s">
        <v>472</v>
      </c>
      <c r="U5" s="206" t="s">
        <v>474</v>
      </c>
      <c r="W5" s="206" t="s">
        <v>471</v>
      </c>
      <c r="X5" s="206" t="s">
        <v>472</v>
      </c>
      <c r="Y5" s="206" t="s">
        <v>475</v>
      </c>
      <c r="Z5" s="206" t="s">
        <v>471</v>
      </c>
      <c r="AA5" s="206" t="s">
        <v>472</v>
      </c>
      <c r="AB5" s="206" t="s">
        <v>475</v>
      </c>
      <c r="AC5" s="69"/>
    </row>
    <row r="6" spans="2:29" s="48" customFormat="1" ht="19.5" customHeight="1">
      <c r="B6" s="36">
        <v>1</v>
      </c>
      <c r="C6" s="50" t="s">
        <v>58</v>
      </c>
      <c r="D6" s="134">
        <f>SUM(D7:D30)</f>
        <v>9359833</v>
      </c>
      <c r="E6" s="134">
        <f>SUM(E7:E30)</f>
        <v>141066</v>
      </c>
      <c r="F6" s="244">
        <f>IFERROR(E6/D6,"-")</f>
        <v>1.5071422748675111E-2</v>
      </c>
      <c r="G6" s="134">
        <f>SUM(G7:G30)</f>
        <v>316597897100</v>
      </c>
      <c r="H6" s="134">
        <f>SUM(H7:H30)</f>
        <v>135485746100</v>
      </c>
      <c r="I6" s="211">
        <f>G6-H6</f>
        <v>181112151000</v>
      </c>
      <c r="J6" s="125">
        <f>IFERROR(H6/G6,"-")</f>
        <v>0.42794265957239047</v>
      </c>
      <c r="K6" s="201"/>
      <c r="L6" s="284" t="str">
        <f>INDEX($C$6:$C$79,MATCH(M6,F$6:F$79,0))</f>
        <v>能勢町</v>
      </c>
      <c r="M6" s="285">
        <f t="shared" ref="M6:M37" si="0">LARGE(F$6:F$79,ROW(A1))</f>
        <v>2.6812462552426603E-2</v>
      </c>
      <c r="N6" s="285">
        <f>ROUND(M6,4)</f>
        <v>2.6800000000000001E-2</v>
      </c>
      <c r="O6" s="285">
        <f>VLOOKUP(L6,$M$87:$T$160,4,FALSE)</f>
        <v>2.6809116097950624E-2</v>
      </c>
      <c r="P6" s="285">
        <f>ROUND(O6,4)</f>
        <v>2.6800000000000001E-2</v>
      </c>
      <c r="Q6" s="288">
        <f>(N6-P6)*100</f>
        <v>0</v>
      </c>
      <c r="R6" s="284" t="str">
        <f>INDEX($C$6:$C$79,MATCH(S6,J$6:J$79,0))</f>
        <v>能勢町</v>
      </c>
      <c r="S6" s="286">
        <f t="shared" ref="S6:S37" si="1">LARGE(J$6:J$79,ROW(A1))</f>
        <v>0.52066664486751413</v>
      </c>
      <c r="T6" s="286">
        <f>VLOOKUP(R6,$M$87:$T$160,8,FALSE)</f>
        <v>0.50558461939831734</v>
      </c>
      <c r="U6" s="289">
        <f>(ROUND(S6,3)-ROUND(T6,3))*100</f>
        <v>1.5000000000000013</v>
      </c>
      <c r="W6" s="250">
        <f>$F$80</f>
        <v>1.5346949920919287E-2</v>
      </c>
      <c r="X6" s="250">
        <f>$P$161</f>
        <v>1.5722743141696697E-2</v>
      </c>
      <c r="Y6" s="312">
        <f>(ROUND(W6,4)-ROUND(X6,4))*100</f>
        <v>-3.9999999999999931E-2</v>
      </c>
      <c r="Z6" s="96">
        <f>$J$80</f>
        <v>0.43519795457609484</v>
      </c>
      <c r="AA6" s="96">
        <f>$T$161</f>
        <v>0.43040657009147631</v>
      </c>
      <c r="AB6" s="313">
        <f>(ROUND(Z6,3)-ROUND(AA6,3))*100</f>
        <v>0.50000000000000044</v>
      </c>
      <c r="AC6" s="197">
        <v>0</v>
      </c>
    </row>
    <row r="7" spans="2:29" s="48" customFormat="1" ht="19.5" customHeight="1">
      <c r="B7" s="36">
        <v>2</v>
      </c>
      <c r="C7" s="50" t="s">
        <v>110</v>
      </c>
      <c r="D7" s="134">
        <v>343798</v>
      </c>
      <c r="E7" s="211">
        <v>4901</v>
      </c>
      <c r="F7" s="244">
        <f t="shared" ref="F7:F27" si="2">IFERROR(E7/D7,"-")</f>
        <v>1.425546396430462E-2</v>
      </c>
      <c r="G7" s="211">
        <v>11133656830</v>
      </c>
      <c r="H7" s="211">
        <v>4863175760</v>
      </c>
      <c r="I7" s="211">
        <v>6270481070</v>
      </c>
      <c r="J7" s="125">
        <f t="shared" ref="J7:J17" si="3">IFERROR(H7/G7,"-")</f>
        <v>0.43679950210931728</v>
      </c>
      <c r="K7" s="201"/>
      <c r="L7" s="284" t="str">
        <f t="shared" ref="L7:L70" si="4">INDEX($C$6:$C$79,MATCH(M7,F$6:F$79,0))</f>
        <v>千早赤阪村</v>
      </c>
      <c r="M7" s="285">
        <f t="shared" si="0"/>
        <v>2.1092482422931314E-2</v>
      </c>
      <c r="N7" s="285">
        <f t="shared" ref="N7:N70" si="5">ROUND(M7,4)</f>
        <v>2.1100000000000001E-2</v>
      </c>
      <c r="O7" s="285">
        <f t="shared" ref="O7:O70" si="6">VLOOKUP(L7,$M$87:$T$160,4,FALSE)</f>
        <v>2.1539749590896981E-2</v>
      </c>
      <c r="P7" s="285">
        <f t="shared" ref="P7:P70" si="7">ROUND(O7,4)</f>
        <v>2.1499999999999998E-2</v>
      </c>
      <c r="Q7" s="288">
        <f t="shared" ref="Q7:Q70" si="8">(N7-P7)*100</f>
        <v>-3.9999999999999758E-2</v>
      </c>
      <c r="R7" s="284" t="str">
        <f t="shared" ref="R7:R70" si="9">INDEX($C$6:$C$79,MATCH(S7,J$6:J$79,0))</f>
        <v>千早赤阪村</v>
      </c>
      <c r="S7" s="286">
        <f t="shared" si="1"/>
        <v>0.47436201158074198</v>
      </c>
      <c r="T7" s="286">
        <f t="shared" ref="T7:T70" si="10">VLOOKUP(R7,$M$87:$T$160,8,FALSE)</f>
        <v>0.44619159704281142</v>
      </c>
      <c r="U7" s="289">
        <f t="shared" ref="U7:U70" si="11">(ROUND(S7,3)-ROUND(T7,3))*100</f>
        <v>2.7999999999999972</v>
      </c>
      <c r="W7" s="250">
        <f t="shared" ref="W7:W70" si="12">$F$80</f>
        <v>1.5346949920919287E-2</v>
      </c>
      <c r="X7" s="250">
        <f t="shared" ref="X7:X70" si="13">$P$161</f>
        <v>1.5722743141696697E-2</v>
      </c>
      <c r="Y7" s="312">
        <f t="shared" ref="Y7:Y70" si="14">(ROUND(W7,4)-ROUND(X7,4))*100</f>
        <v>-3.9999999999999931E-2</v>
      </c>
      <c r="Z7" s="96">
        <f t="shared" ref="Z7:Z70" si="15">$J$80</f>
        <v>0.43519795457609484</v>
      </c>
      <c r="AA7" s="96">
        <f t="shared" ref="AA7:AA70" si="16">$T$161</f>
        <v>0.43040657009147631</v>
      </c>
      <c r="AB7" s="313">
        <f t="shared" ref="AB7:AB70" si="17">(ROUND(Z7,3)-ROUND(AA7,3))*100</f>
        <v>0.50000000000000044</v>
      </c>
      <c r="AC7" s="197">
        <v>0</v>
      </c>
    </row>
    <row r="8" spans="2:29" s="48" customFormat="1" ht="19.5" customHeight="1">
      <c r="B8" s="36">
        <v>3</v>
      </c>
      <c r="C8" s="51" t="s">
        <v>111</v>
      </c>
      <c r="D8" s="134">
        <v>213287</v>
      </c>
      <c r="E8" s="211">
        <v>3300</v>
      </c>
      <c r="F8" s="244">
        <f t="shared" si="2"/>
        <v>1.5472110348966416E-2</v>
      </c>
      <c r="G8" s="211">
        <v>7500640000</v>
      </c>
      <c r="H8" s="211">
        <v>3199700890</v>
      </c>
      <c r="I8" s="211">
        <v>4300939110</v>
      </c>
      <c r="J8" s="125">
        <f t="shared" si="3"/>
        <v>0.42659038295398793</v>
      </c>
      <c r="K8" s="201"/>
      <c r="L8" s="284" t="str">
        <f t="shared" si="4"/>
        <v>岸和田市</v>
      </c>
      <c r="M8" s="285">
        <f t="shared" si="0"/>
        <v>2.1045128119573212E-2</v>
      </c>
      <c r="N8" s="285">
        <f t="shared" si="5"/>
        <v>2.1000000000000001E-2</v>
      </c>
      <c r="O8" s="285">
        <f t="shared" si="6"/>
        <v>2.1053734976704309E-2</v>
      </c>
      <c r="P8" s="285">
        <f t="shared" si="7"/>
        <v>2.1100000000000001E-2</v>
      </c>
      <c r="Q8" s="288">
        <f t="shared" si="8"/>
        <v>-9.9999999999999395E-3</v>
      </c>
      <c r="R8" s="284" t="str">
        <f t="shared" si="9"/>
        <v>岸和田市</v>
      </c>
      <c r="S8" s="286">
        <f t="shared" si="1"/>
        <v>0.47053089011660904</v>
      </c>
      <c r="T8" s="286">
        <f t="shared" si="10"/>
        <v>0.45855072940373215</v>
      </c>
      <c r="U8" s="289">
        <f t="shared" si="11"/>
        <v>1.1999999999999955</v>
      </c>
      <c r="W8" s="250">
        <f t="shared" si="12"/>
        <v>1.5346949920919287E-2</v>
      </c>
      <c r="X8" s="250">
        <f t="shared" si="13"/>
        <v>1.5722743141696697E-2</v>
      </c>
      <c r="Y8" s="312">
        <f t="shared" si="14"/>
        <v>-3.9999999999999931E-2</v>
      </c>
      <c r="Z8" s="96">
        <f t="shared" si="15"/>
        <v>0.43519795457609484</v>
      </c>
      <c r="AA8" s="96">
        <f t="shared" si="16"/>
        <v>0.43040657009147631</v>
      </c>
      <c r="AB8" s="313">
        <f t="shared" si="17"/>
        <v>0.50000000000000044</v>
      </c>
      <c r="AC8" s="197">
        <v>0</v>
      </c>
    </row>
    <row r="9" spans="2:29" s="48" customFormat="1" ht="19.5" customHeight="1">
      <c r="B9" s="36">
        <v>4</v>
      </c>
      <c r="C9" s="51" t="s">
        <v>112</v>
      </c>
      <c r="D9" s="134">
        <v>246155</v>
      </c>
      <c r="E9" s="211">
        <v>4448</v>
      </c>
      <c r="F9" s="244">
        <f t="shared" si="2"/>
        <v>1.8069915297272043E-2</v>
      </c>
      <c r="G9" s="211">
        <v>9049692650</v>
      </c>
      <c r="H9" s="211">
        <v>4247857230</v>
      </c>
      <c r="I9" s="211">
        <v>4801835420</v>
      </c>
      <c r="J9" s="125">
        <f t="shared" si="3"/>
        <v>0.46939243069210757</v>
      </c>
      <c r="K9" s="201"/>
      <c r="L9" s="284" t="str">
        <f t="shared" si="4"/>
        <v>岬町</v>
      </c>
      <c r="M9" s="285">
        <f t="shared" si="0"/>
        <v>1.9971519282846205E-2</v>
      </c>
      <c r="N9" s="285">
        <f t="shared" si="5"/>
        <v>0.02</v>
      </c>
      <c r="O9" s="285">
        <f t="shared" si="6"/>
        <v>2.0703660089880081E-2</v>
      </c>
      <c r="P9" s="285">
        <f t="shared" si="7"/>
        <v>2.07E-2</v>
      </c>
      <c r="Q9" s="288">
        <f t="shared" si="8"/>
        <v>-6.9999999999999923E-2</v>
      </c>
      <c r="R9" s="284" t="str">
        <f t="shared" si="9"/>
        <v>此花区</v>
      </c>
      <c r="S9" s="286">
        <f t="shared" si="1"/>
        <v>0.46939243069210757</v>
      </c>
      <c r="T9" s="286">
        <f t="shared" si="10"/>
        <v>0.47847113692216425</v>
      </c>
      <c r="U9" s="289">
        <f t="shared" si="11"/>
        <v>-0.9000000000000008</v>
      </c>
      <c r="W9" s="250">
        <f t="shared" si="12"/>
        <v>1.5346949920919287E-2</v>
      </c>
      <c r="X9" s="250">
        <f t="shared" si="13"/>
        <v>1.5722743141696697E-2</v>
      </c>
      <c r="Y9" s="312">
        <f t="shared" si="14"/>
        <v>-3.9999999999999931E-2</v>
      </c>
      <c r="Z9" s="96">
        <f t="shared" si="15"/>
        <v>0.43519795457609484</v>
      </c>
      <c r="AA9" s="96">
        <f t="shared" si="16"/>
        <v>0.43040657009147631</v>
      </c>
      <c r="AB9" s="313">
        <f t="shared" si="17"/>
        <v>0.50000000000000044</v>
      </c>
      <c r="AC9" s="197">
        <v>0</v>
      </c>
    </row>
    <row r="10" spans="2:29" s="48" customFormat="1" ht="19.5" customHeight="1">
      <c r="B10" s="36">
        <v>5</v>
      </c>
      <c r="C10" s="51" t="s">
        <v>113</v>
      </c>
      <c r="D10" s="134">
        <v>196173</v>
      </c>
      <c r="E10" s="211">
        <v>2951</v>
      </c>
      <c r="F10" s="244">
        <f t="shared" si="2"/>
        <v>1.5042844835935628E-2</v>
      </c>
      <c r="G10" s="211">
        <v>6797308560</v>
      </c>
      <c r="H10" s="211">
        <v>2898478860</v>
      </c>
      <c r="I10" s="211">
        <v>3898829700</v>
      </c>
      <c r="J10" s="125">
        <f>IFERROR(H10/G10,"-")</f>
        <v>0.4264156664972702</v>
      </c>
      <c r="K10" s="201"/>
      <c r="L10" s="284" t="str">
        <f t="shared" si="4"/>
        <v>泉南市</v>
      </c>
      <c r="M10" s="285">
        <f t="shared" si="0"/>
        <v>1.9186446348580882E-2</v>
      </c>
      <c r="N10" s="285">
        <f t="shared" si="5"/>
        <v>1.9199999999999998E-2</v>
      </c>
      <c r="O10" s="285">
        <f t="shared" si="6"/>
        <v>1.8900653942665956E-2</v>
      </c>
      <c r="P10" s="285">
        <f t="shared" si="7"/>
        <v>1.89E-2</v>
      </c>
      <c r="Q10" s="288">
        <f t="shared" si="8"/>
        <v>2.9999999999999818E-2</v>
      </c>
      <c r="R10" s="284" t="str">
        <f t="shared" si="9"/>
        <v>島本町</v>
      </c>
      <c r="S10" s="286">
        <f t="shared" si="1"/>
        <v>0.46871507569057713</v>
      </c>
      <c r="T10" s="286">
        <f t="shared" si="10"/>
        <v>0.47040189711964686</v>
      </c>
      <c r="U10" s="289">
        <f t="shared" si="11"/>
        <v>-0.10000000000000009</v>
      </c>
      <c r="W10" s="250">
        <f t="shared" si="12"/>
        <v>1.5346949920919287E-2</v>
      </c>
      <c r="X10" s="250">
        <f t="shared" si="13"/>
        <v>1.5722743141696697E-2</v>
      </c>
      <c r="Y10" s="312">
        <f t="shared" si="14"/>
        <v>-3.9999999999999931E-2</v>
      </c>
      <c r="Z10" s="96">
        <f t="shared" si="15"/>
        <v>0.43519795457609484</v>
      </c>
      <c r="AA10" s="96">
        <f t="shared" si="16"/>
        <v>0.43040657009147631</v>
      </c>
      <c r="AB10" s="313">
        <f t="shared" si="17"/>
        <v>0.50000000000000044</v>
      </c>
      <c r="AC10" s="197">
        <v>0</v>
      </c>
    </row>
    <row r="11" spans="2:29" s="48" customFormat="1" ht="19.5" customHeight="1">
      <c r="B11" s="36">
        <v>6</v>
      </c>
      <c r="C11" s="51" t="s">
        <v>114</v>
      </c>
      <c r="D11" s="134">
        <v>302709</v>
      </c>
      <c r="E11" s="211">
        <v>4767</v>
      </c>
      <c r="F11" s="244">
        <f t="shared" si="2"/>
        <v>1.5747797389572164E-2</v>
      </c>
      <c r="G11" s="211">
        <v>10404602160</v>
      </c>
      <c r="H11" s="211">
        <v>4551247870</v>
      </c>
      <c r="I11" s="211">
        <v>5853354290</v>
      </c>
      <c r="J11" s="125">
        <f t="shared" si="3"/>
        <v>0.43742641957969874</v>
      </c>
      <c r="K11" s="201"/>
      <c r="L11" s="284" t="str">
        <f t="shared" si="4"/>
        <v>貝塚市</v>
      </c>
      <c r="M11" s="285">
        <f t="shared" si="0"/>
        <v>1.8644829480201727E-2</v>
      </c>
      <c r="N11" s="285">
        <f t="shared" si="5"/>
        <v>1.8599999999999998E-2</v>
      </c>
      <c r="O11" s="285">
        <f t="shared" si="6"/>
        <v>1.8009281233673326E-2</v>
      </c>
      <c r="P11" s="285">
        <f t="shared" si="7"/>
        <v>1.7999999999999999E-2</v>
      </c>
      <c r="Q11" s="288">
        <f t="shared" si="8"/>
        <v>5.9999999999999984E-2</v>
      </c>
      <c r="R11" s="284" t="str">
        <f t="shared" si="9"/>
        <v>大正区</v>
      </c>
      <c r="S11" s="286">
        <f t="shared" si="1"/>
        <v>0.46678516098388462</v>
      </c>
      <c r="T11" s="286">
        <f t="shared" si="10"/>
        <v>0.4651113375417667</v>
      </c>
      <c r="U11" s="289">
        <f t="shared" si="11"/>
        <v>0.20000000000000018</v>
      </c>
      <c r="W11" s="250">
        <f t="shared" si="12"/>
        <v>1.5346949920919287E-2</v>
      </c>
      <c r="X11" s="250">
        <f t="shared" si="13"/>
        <v>1.5722743141696697E-2</v>
      </c>
      <c r="Y11" s="312">
        <f t="shared" si="14"/>
        <v>-3.9999999999999931E-2</v>
      </c>
      <c r="Z11" s="96">
        <f t="shared" si="15"/>
        <v>0.43519795457609484</v>
      </c>
      <c r="AA11" s="96">
        <f t="shared" si="16"/>
        <v>0.43040657009147631</v>
      </c>
      <c r="AB11" s="313">
        <f t="shared" si="17"/>
        <v>0.50000000000000044</v>
      </c>
      <c r="AC11" s="197">
        <v>0</v>
      </c>
    </row>
    <row r="12" spans="2:29" s="48" customFormat="1" ht="19.5" customHeight="1">
      <c r="B12" s="36">
        <v>7</v>
      </c>
      <c r="C12" s="51" t="s">
        <v>115</v>
      </c>
      <c r="D12" s="134">
        <v>259669</v>
      </c>
      <c r="E12" s="211">
        <v>4713</v>
      </c>
      <c r="F12" s="244">
        <f t="shared" si="2"/>
        <v>1.8150029460582511E-2</v>
      </c>
      <c r="G12" s="211">
        <v>10104850270</v>
      </c>
      <c r="H12" s="211">
        <v>4716794160</v>
      </c>
      <c r="I12" s="211">
        <v>5388056110</v>
      </c>
      <c r="J12" s="125">
        <f t="shared" si="3"/>
        <v>0.46678516098388462</v>
      </c>
      <c r="K12" s="201"/>
      <c r="L12" s="284" t="str">
        <f t="shared" si="4"/>
        <v>堺市美原区</v>
      </c>
      <c r="M12" s="285">
        <f t="shared" si="0"/>
        <v>1.8549917923706201E-2</v>
      </c>
      <c r="N12" s="285">
        <f t="shared" si="5"/>
        <v>1.8499999999999999E-2</v>
      </c>
      <c r="O12" s="285">
        <f t="shared" si="6"/>
        <v>1.954199765778223E-2</v>
      </c>
      <c r="P12" s="285">
        <f t="shared" si="7"/>
        <v>1.95E-2</v>
      </c>
      <c r="Q12" s="288">
        <f t="shared" si="8"/>
        <v>-0.10000000000000009</v>
      </c>
      <c r="R12" s="284" t="str">
        <f t="shared" si="9"/>
        <v>岬町</v>
      </c>
      <c r="S12" s="286">
        <f t="shared" si="1"/>
        <v>0.46102526634302471</v>
      </c>
      <c r="T12" s="286">
        <f t="shared" si="10"/>
        <v>0.46428260133432059</v>
      </c>
      <c r="U12" s="289">
        <f t="shared" si="11"/>
        <v>-0.30000000000000027</v>
      </c>
      <c r="W12" s="250">
        <f t="shared" si="12"/>
        <v>1.5346949920919287E-2</v>
      </c>
      <c r="X12" s="250">
        <f t="shared" si="13"/>
        <v>1.5722743141696697E-2</v>
      </c>
      <c r="Y12" s="312">
        <f t="shared" si="14"/>
        <v>-3.9999999999999931E-2</v>
      </c>
      <c r="Z12" s="96">
        <f t="shared" si="15"/>
        <v>0.43519795457609484</v>
      </c>
      <c r="AA12" s="96">
        <f t="shared" si="16"/>
        <v>0.43040657009147631</v>
      </c>
      <c r="AB12" s="313">
        <f t="shared" si="17"/>
        <v>0.50000000000000044</v>
      </c>
      <c r="AC12" s="197">
        <v>0</v>
      </c>
    </row>
    <row r="13" spans="2:29" s="48" customFormat="1" ht="19.5" customHeight="1">
      <c r="B13" s="36">
        <v>8</v>
      </c>
      <c r="C13" s="51" t="s">
        <v>59</v>
      </c>
      <c r="D13" s="134">
        <v>218245</v>
      </c>
      <c r="E13" s="211">
        <v>3064</v>
      </c>
      <c r="F13" s="244">
        <f t="shared" si="2"/>
        <v>1.4039267795367591E-2</v>
      </c>
      <c r="G13" s="211">
        <v>7116673910</v>
      </c>
      <c r="H13" s="211">
        <v>2981695470</v>
      </c>
      <c r="I13" s="211">
        <v>4134978440</v>
      </c>
      <c r="J13" s="125">
        <f t="shared" si="3"/>
        <v>0.41897317591161065</v>
      </c>
      <c r="K13" s="201"/>
      <c r="L13" s="284" t="str">
        <f t="shared" si="4"/>
        <v>和泉市</v>
      </c>
      <c r="M13" s="285">
        <f t="shared" si="0"/>
        <v>1.8278573906450608E-2</v>
      </c>
      <c r="N13" s="285">
        <f t="shared" si="5"/>
        <v>1.83E-2</v>
      </c>
      <c r="O13" s="285">
        <f t="shared" si="6"/>
        <v>1.8488446113102075E-2</v>
      </c>
      <c r="P13" s="285">
        <f t="shared" si="7"/>
        <v>1.8499999999999999E-2</v>
      </c>
      <c r="Q13" s="288">
        <f t="shared" si="8"/>
        <v>-1.9999999999999879E-2</v>
      </c>
      <c r="R13" s="284" t="str">
        <f t="shared" si="9"/>
        <v>堺市堺区</v>
      </c>
      <c r="S13" s="286">
        <f t="shared" si="1"/>
        <v>0.45618142327638728</v>
      </c>
      <c r="T13" s="286">
        <f t="shared" si="10"/>
        <v>0.44815323950783764</v>
      </c>
      <c r="U13" s="289">
        <f t="shared" si="11"/>
        <v>0.80000000000000071</v>
      </c>
      <c r="W13" s="250">
        <f t="shared" si="12"/>
        <v>1.5346949920919287E-2</v>
      </c>
      <c r="X13" s="250">
        <f t="shared" si="13"/>
        <v>1.5722743141696697E-2</v>
      </c>
      <c r="Y13" s="312">
        <f t="shared" si="14"/>
        <v>-3.9999999999999931E-2</v>
      </c>
      <c r="Z13" s="96">
        <f t="shared" si="15"/>
        <v>0.43519795457609484</v>
      </c>
      <c r="AA13" s="96">
        <f t="shared" si="16"/>
        <v>0.43040657009147631</v>
      </c>
      <c r="AB13" s="313">
        <f t="shared" si="17"/>
        <v>0.50000000000000044</v>
      </c>
      <c r="AC13" s="197">
        <v>0</v>
      </c>
    </row>
    <row r="14" spans="2:29" s="48" customFormat="1" ht="19.5" customHeight="1">
      <c r="B14" s="36">
        <v>9</v>
      </c>
      <c r="C14" s="51" t="s">
        <v>116</v>
      </c>
      <c r="D14" s="134">
        <v>128657</v>
      </c>
      <c r="E14" s="211">
        <v>2040</v>
      </c>
      <c r="F14" s="244">
        <f t="shared" si="2"/>
        <v>1.585611354220913E-2</v>
      </c>
      <c r="G14" s="211">
        <v>4527125380</v>
      </c>
      <c r="H14" s="211">
        <v>2020091930</v>
      </c>
      <c r="I14" s="211">
        <v>2507033450</v>
      </c>
      <c r="J14" s="125">
        <f t="shared" si="3"/>
        <v>0.44621956770280569</v>
      </c>
      <c r="K14" s="201"/>
      <c r="L14" s="284" t="str">
        <f t="shared" si="4"/>
        <v>大正区</v>
      </c>
      <c r="M14" s="285">
        <f t="shared" si="0"/>
        <v>1.8150029460582511E-2</v>
      </c>
      <c r="N14" s="285">
        <f t="shared" si="5"/>
        <v>1.8200000000000001E-2</v>
      </c>
      <c r="O14" s="285">
        <f t="shared" si="6"/>
        <v>1.8490632801902926E-2</v>
      </c>
      <c r="P14" s="285">
        <f t="shared" si="7"/>
        <v>1.8499999999999999E-2</v>
      </c>
      <c r="Q14" s="288">
        <f t="shared" si="8"/>
        <v>-2.9999999999999818E-2</v>
      </c>
      <c r="R14" s="284" t="str">
        <f t="shared" si="9"/>
        <v>和泉市</v>
      </c>
      <c r="S14" s="286">
        <f t="shared" si="1"/>
        <v>0.45588278874804994</v>
      </c>
      <c r="T14" s="286">
        <f t="shared" si="10"/>
        <v>0.45006965659624792</v>
      </c>
      <c r="U14" s="289">
        <f t="shared" si="11"/>
        <v>0.60000000000000053</v>
      </c>
      <c r="W14" s="250">
        <f t="shared" si="12"/>
        <v>1.5346949920919287E-2</v>
      </c>
      <c r="X14" s="250">
        <f t="shared" si="13"/>
        <v>1.5722743141696697E-2</v>
      </c>
      <c r="Y14" s="312">
        <f t="shared" si="14"/>
        <v>-3.9999999999999931E-2</v>
      </c>
      <c r="Z14" s="96">
        <f t="shared" si="15"/>
        <v>0.43519795457609484</v>
      </c>
      <c r="AA14" s="96">
        <f t="shared" si="16"/>
        <v>0.43040657009147631</v>
      </c>
      <c r="AB14" s="313">
        <f t="shared" si="17"/>
        <v>0.50000000000000044</v>
      </c>
      <c r="AC14" s="197">
        <v>0</v>
      </c>
    </row>
    <row r="15" spans="2:29" s="48" customFormat="1" ht="19.5" customHeight="1">
      <c r="B15" s="36">
        <v>10</v>
      </c>
      <c r="C15" s="51" t="s">
        <v>60</v>
      </c>
      <c r="D15" s="134">
        <v>324937</v>
      </c>
      <c r="E15" s="211">
        <v>4905</v>
      </c>
      <c r="F15" s="244">
        <f t="shared" si="2"/>
        <v>1.5095233845330017E-2</v>
      </c>
      <c r="G15" s="211">
        <v>10926274060</v>
      </c>
      <c r="H15" s="211">
        <v>4617754260</v>
      </c>
      <c r="I15" s="211">
        <v>6308519800</v>
      </c>
      <c r="J15" s="125">
        <f t="shared" si="3"/>
        <v>0.42262844906161912</v>
      </c>
      <c r="K15" s="201"/>
      <c r="L15" s="284" t="str">
        <f t="shared" si="4"/>
        <v>此花区</v>
      </c>
      <c r="M15" s="285">
        <f t="shared" si="0"/>
        <v>1.8069915297272043E-2</v>
      </c>
      <c r="N15" s="285">
        <f t="shared" si="5"/>
        <v>1.8100000000000002E-2</v>
      </c>
      <c r="O15" s="285">
        <f t="shared" si="6"/>
        <v>1.9430203726042084E-2</v>
      </c>
      <c r="P15" s="285">
        <f t="shared" si="7"/>
        <v>1.9400000000000001E-2</v>
      </c>
      <c r="Q15" s="288">
        <f t="shared" si="8"/>
        <v>-0.12999999999999989</v>
      </c>
      <c r="R15" s="284" t="str">
        <f t="shared" si="9"/>
        <v>高石市</v>
      </c>
      <c r="S15" s="286">
        <f t="shared" si="1"/>
        <v>0.45404650930490242</v>
      </c>
      <c r="T15" s="286">
        <f t="shared" si="10"/>
        <v>0.44021606360094739</v>
      </c>
      <c r="U15" s="289">
        <f t="shared" si="11"/>
        <v>1.4000000000000012</v>
      </c>
      <c r="W15" s="250">
        <f t="shared" si="12"/>
        <v>1.5346949920919287E-2</v>
      </c>
      <c r="X15" s="250">
        <f t="shared" si="13"/>
        <v>1.5722743141696697E-2</v>
      </c>
      <c r="Y15" s="312">
        <f t="shared" si="14"/>
        <v>-3.9999999999999931E-2</v>
      </c>
      <c r="Z15" s="96">
        <f t="shared" si="15"/>
        <v>0.43519795457609484</v>
      </c>
      <c r="AA15" s="96">
        <f t="shared" si="16"/>
        <v>0.43040657009147631</v>
      </c>
      <c r="AB15" s="313">
        <f t="shared" si="17"/>
        <v>0.50000000000000044</v>
      </c>
      <c r="AC15" s="197">
        <v>0</v>
      </c>
    </row>
    <row r="16" spans="2:29" s="48" customFormat="1" ht="19.5" customHeight="1">
      <c r="B16" s="36">
        <v>11</v>
      </c>
      <c r="C16" s="51" t="s">
        <v>61</v>
      </c>
      <c r="D16" s="134">
        <v>579120</v>
      </c>
      <c r="E16" s="211">
        <v>8704</v>
      </c>
      <c r="F16" s="244">
        <f t="shared" si="2"/>
        <v>1.5029700234839067E-2</v>
      </c>
      <c r="G16" s="211">
        <v>19056797480</v>
      </c>
      <c r="H16" s="211">
        <v>8341249230</v>
      </c>
      <c r="I16" s="211">
        <v>10715548250</v>
      </c>
      <c r="J16" s="125">
        <f t="shared" si="3"/>
        <v>0.43770466883295023</v>
      </c>
      <c r="K16" s="201"/>
      <c r="L16" s="284" t="str">
        <f t="shared" si="4"/>
        <v>堺市中区</v>
      </c>
      <c r="M16" s="285">
        <f t="shared" si="0"/>
        <v>1.7967851091616135E-2</v>
      </c>
      <c r="N16" s="285">
        <f t="shared" si="5"/>
        <v>1.7999999999999999E-2</v>
      </c>
      <c r="O16" s="285">
        <f t="shared" si="6"/>
        <v>1.8688922177045438E-2</v>
      </c>
      <c r="P16" s="285">
        <f t="shared" si="7"/>
        <v>1.8700000000000001E-2</v>
      </c>
      <c r="Q16" s="288">
        <f t="shared" si="8"/>
        <v>-7.000000000000027E-2</v>
      </c>
      <c r="R16" s="284" t="str">
        <f t="shared" si="9"/>
        <v>堺市北区</v>
      </c>
      <c r="S16" s="286">
        <f t="shared" si="1"/>
        <v>0.45244114949118197</v>
      </c>
      <c r="T16" s="286">
        <f t="shared" si="10"/>
        <v>0.44267023287396318</v>
      </c>
      <c r="U16" s="289">
        <f t="shared" si="11"/>
        <v>0.9000000000000008</v>
      </c>
      <c r="W16" s="250">
        <f t="shared" si="12"/>
        <v>1.5346949920919287E-2</v>
      </c>
      <c r="X16" s="250">
        <f t="shared" si="13"/>
        <v>1.5722743141696697E-2</v>
      </c>
      <c r="Y16" s="312">
        <f t="shared" si="14"/>
        <v>-3.9999999999999931E-2</v>
      </c>
      <c r="Z16" s="96">
        <f t="shared" si="15"/>
        <v>0.43519795457609484</v>
      </c>
      <c r="AA16" s="96">
        <f t="shared" si="16"/>
        <v>0.43040657009147631</v>
      </c>
      <c r="AB16" s="313">
        <f t="shared" si="17"/>
        <v>0.50000000000000044</v>
      </c>
      <c r="AC16" s="197">
        <v>0</v>
      </c>
    </row>
    <row r="17" spans="2:29" s="48" customFormat="1" ht="19.5" customHeight="1">
      <c r="B17" s="36">
        <v>12</v>
      </c>
      <c r="C17" s="51" t="s">
        <v>117</v>
      </c>
      <c r="D17" s="134">
        <v>289702</v>
      </c>
      <c r="E17" s="211">
        <v>4446</v>
      </c>
      <c r="F17" s="244">
        <f t="shared" si="2"/>
        <v>1.5346804647534363E-2</v>
      </c>
      <c r="G17" s="211">
        <v>9851197240</v>
      </c>
      <c r="H17" s="211">
        <v>4264424650</v>
      </c>
      <c r="I17" s="211">
        <v>5586772590</v>
      </c>
      <c r="J17" s="125">
        <f t="shared" si="3"/>
        <v>0.43288389686125095</v>
      </c>
      <c r="K17" s="201"/>
      <c r="L17" s="284" t="str">
        <f t="shared" si="4"/>
        <v>高石市</v>
      </c>
      <c r="M17" s="285">
        <f t="shared" si="0"/>
        <v>1.7721642489367459E-2</v>
      </c>
      <c r="N17" s="285">
        <f t="shared" si="5"/>
        <v>1.77E-2</v>
      </c>
      <c r="O17" s="285">
        <f t="shared" si="6"/>
        <v>1.7639706383655661E-2</v>
      </c>
      <c r="P17" s="285">
        <f t="shared" si="7"/>
        <v>1.7600000000000001E-2</v>
      </c>
      <c r="Q17" s="288">
        <f t="shared" si="8"/>
        <v>9.9999999999999395E-3</v>
      </c>
      <c r="R17" s="284" t="str">
        <f t="shared" si="9"/>
        <v>豊能町</v>
      </c>
      <c r="S17" s="286">
        <f t="shared" si="1"/>
        <v>0.4514109248816931</v>
      </c>
      <c r="T17" s="286">
        <f t="shared" si="10"/>
        <v>0.45282940848322761</v>
      </c>
      <c r="U17" s="289">
        <f t="shared" si="11"/>
        <v>-0.20000000000000018</v>
      </c>
      <c r="W17" s="250">
        <f t="shared" si="12"/>
        <v>1.5346949920919287E-2</v>
      </c>
      <c r="X17" s="250">
        <f t="shared" si="13"/>
        <v>1.5722743141696697E-2</v>
      </c>
      <c r="Y17" s="312">
        <f t="shared" si="14"/>
        <v>-3.9999999999999931E-2</v>
      </c>
      <c r="Z17" s="96">
        <f t="shared" si="15"/>
        <v>0.43519795457609484</v>
      </c>
      <c r="AA17" s="96">
        <f t="shared" si="16"/>
        <v>0.43040657009147631</v>
      </c>
      <c r="AB17" s="313">
        <f t="shared" si="17"/>
        <v>0.50000000000000044</v>
      </c>
      <c r="AC17" s="197">
        <v>0</v>
      </c>
    </row>
    <row r="18" spans="2:29" s="48" customFormat="1" ht="19.5" customHeight="1">
      <c r="B18" s="36">
        <v>13</v>
      </c>
      <c r="C18" s="51" t="s">
        <v>118</v>
      </c>
      <c r="D18" s="134">
        <v>502220</v>
      </c>
      <c r="E18" s="211">
        <v>7752</v>
      </c>
      <c r="F18" s="244">
        <f t="shared" si="2"/>
        <v>1.5435466528612959E-2</v>
      </c>
      <c r="G18" s="211">
        <v>17586782260</v>
      </c>
      <c r="H18" s="211">
        <v>7316598990</v>
      </c>
      <c r="I18" s="211">
        <v>10270183270</v>
      </c>
      <c r="J18" s="125">
        <f t="shared" ref="J18:J70" si="18">IFERROR(H18/G18,"-")</f>
        <v>0.41602829226134969</v>
      </c>
      <c r="K18" s="201"/>
      <c r="L18" s="284" t="str">
        <f t="shared" si="4"/>
        <v>堺市堺区</v>
      </c>
      <c r="M18" s="285">
        <f t="shared" si="0"/>
        <v>1.7684355616815989E-2</v>
      </c>
      <c r="N18" s="285">
        <f t="shared" si="5"/>
        <v>1.77E-2</v>
      </c>
      <c r="O18" s="285">
        <f t="shared" si="6"/>
        <v>1.8265163341071037E-2</v>
      </c>
      <c r="P18" s="285">
        <f t="shared" si="7"/>
        <v>1.83E-2</v>
      </c>
      <c r="Q18" s="288">
        <f t="shared" si="8"/>
        <v>-5.9999999999999984E-2</v>
      </c>
      <c r="R18" s="284" t="str">
        <f t="shared" si="9"/>
        <v>堺市中区</v>
      </c>
      <c r="S18" s="286">
        <f t="shared" si="1"/>
        <v>0.4510805594679585</v>
      </c>
      <c r="T18" s="286">
        <f t="shared" si="10"/>
        <v>0.44672112714652285</v>
      </c>
      <c r="U18" s="289">
        <f t="shared" si="11"/>
        <v>0.40000000000000036</v>
      </c>
      <c r="W18" s="250">
        <f t="shared" si="12"/>
        <v>1.5346949920919287E-2</v>
      </c>
      <c r="X18" s="250">
        <f t="shared" si="13"/>
        <v>1.5722743141696697E-2</v>
      </c>
      <c r="Y18" s="312">
        <f t="shared" si="14"/>
        <v>-3.9999999999999931E-2</v>
      </c>
      <c r="Z18" s="96">
        <f t="shared" si="15"/>
        <v>0.43519795457609484</v>
      </c>
      <c r="AA18" s="96">
        <f t="shared" si="16"/>
        <v>0.43040657009147631</v>
      </c>
      <c r="AB18" s="313">
        <f t="shared" si="17"/>
        <v>0.50000000000000044</v>
      </c>
      <c r="AC18" s="197">
        <v>0</v>
      </c>
    </row>
    <row r="19" spans="2:29" s="48" customFormat="1" ht="19.5" customHeight="1">
      <c r="B19" s="36">
        <v>14</v>
      </c>
      <c r="C19" s="51" t="s">
        <v>119</v>
      </c>
      <c r="D19" s="134">
        <v>363087</v>
      </c>
      <c r="E19" s="211">
        <v>5498</v>
      </c>
      <c r="F19" s="244">
        <f t="shared" si="2"/>
        <v>1.5142376345063305E-2</v>
      </c>
      <c r="G19" s="211">
        <v>12842838260</v>
      </c>
      <c r="H19" s="211">
        <v>5452190810</v>
      </c>
      <c r="I19" s="211">
        <v>7390647450</v>
      </c>
      <c r="J19" s="125">
        <f t="shared" si="18"/>
        <v>0.42453161050709987</v>
      </c>
      <c r="K19" s="201"/>
      <c r="L19" s="284" t="str">
        <f t="shared" si="4"/>
        <v>阪南市</v>
      </c>
      <c r="M19" s="285">
        <f t="shared" si="0"/>
        <v>1.7672627530165425E-2</v>
      </c>
      <c r="N19" s="285">
        <f t="shared" si="5"/>
        <v>1.77E-2</v>
      </c>
      <c r="O19" s="285">
        <f t="shared" si="6"/>
        <v>1.7646457227330624E-2</v>
      </c>
      <c r="P19" s="285">
        <f t="shared" si="7"/>
        <v>1.7600000000000001E-2</v>
      </c>
      <c r="Q19" s="288">
        <f t="shared" si="8"/>
        <v>9.9999999999999395E-3</v>
      </c>
      <c r="R19" s="284" t="str">
        <f t="shared" si="9"/>
        <v>箕面市</v>
      </c>
      <c r="S19" s="286">
        <f t="shared" si="1"/>
        <v>0.4491879290242502</v>
      </c>
      <c r="T19" s="286">
        <f t="shared" si="10"/>
        <v>0.44760141931959657</v>
      </c>
      <c r="U19" s="289">
        <f t="shared" si="11"/>
        <v>0.10000000000000009</v>
      </c>
      <c r="W19" s="250">
        <f t="shared" si="12"/>
        <v>1.5346949920919287E-2</v>
      </c>
      <c r="X19" s="250">
        <f t="shared" si="13"/>
        <v>1.5722743141696697E-2</v>
      </c>
      <c r="Y19" s="312">
        <f t="shared" si="14"/>
        <v>-3.9999999999999931E-2</v>
      </c>
      <c r="Z19" s="96">
        <f t="shared" si="15"/>
        <v>0.43519795457609484</v>
      </c>
      <c r="AA19" s="96">
        <f t="shared" si="16"/>
        <v>0.43040657009147631</v>
      </c>
      <c r="AB19" s="313">
        <f t="shared" si="17"/>
        <v>0.50000000000000044</v>
      </c>
      <c r="AC19" s="197">
        <v>0</v>
      </c>
    </row>
    <row r="20" spans="2:29" s="48" customFormat="1" ht="19.5" customHeight="1">
      <c r="B20" s="36">
        <v>15</v>
      </c>
      <c r="C20" s="51" t="s">
        <v>120</v>
      </c>
      <c r="D20" s="134">
        <v>619783</v>
      </c>
      <c r="E20" s="211">
        <v>9345</v>
      </c>
      <c r="F20" s="244">
        <f t="shared" si="2"/>
        <v>1.5077857895424689E-2</v>
      </c>
      <c r="G20" s="211">
        <v>20827791970</v>
      </c>
      <c r="H20" s="211">
        <v>9141867520</v>
      </c>
      <c r="I20" s="211">
        <v>11685924450</v>
      </c>
      <c r="J20" s="125">
        <f t="shared" si="18"/>
        <v>0.43892638898870279</v>
      </c>
      <c r="K20" s="201"/>
      <c r="L20" s="284" t="str">
        <f t="shared" si="4"/>
        <v>大阪狭山市</v>
      </c>
      <c r="M20" s="285">
        <f t="shared" si="0"/>
        <v>1.7646572959736467E-2</v>
      </c>
      <c r="N20" s="285">
        <f t="shared" si="5"/>
        <v>1.7600000000000001E-2</v>
      </c>
      <c r="O20" s="285">
        <f t="shared" si="6"/>
        <v>1.7783055892516744E-2</v>
      </c>
      <c r="P20" s="285">
        <f t="shared" si="7"/>
        <v>1.78E-2</v>
      </c>
      <c r="Q20" s="288">
        <f t="shared" si="8"/>
        <v>-1.9999999999999879E-2</v>
      </c>
      <c r="R20" s="284" t="str">
        <f t="shared" si="9"/>
        <v>堺市美原区</v>
      </c>
      <c r="S20" s="286">
        <f t="shared" si="1"/>
        <v>0.4484652300856285</v>
      </c>
      <c r="T20" s="286">
        <f t="shared" si="10"/>
        <v>0.45021312763907101</v>
      </c>
      <c r="U20" s="289">
        <f t="shared" si="11"/>
        <v>-0.20000000000000018</v>
      </c>
      <c r="W20" s="250">
        <f t="shared" si="12"/>
        <v>1.5346949920919287E-2</v>
      </c>
      <c r="X20" s="250">
        <f t="shared" si="13"/>
        <v>1.5722743141696697E-2</v>
      </c>
      <c r="Y20" s="312">
        <f t="shared" si="14"/>
        <v>-3.9999999999999931E-2</v>
      </c>
      <c r="Z20" s="96">
        <f t="shared" si="15"/>
        <v>0.43519795457609484</v>
      </c>
      <c r="AA20" s="96">
        <f t="shared" si="16"/>
        <v>0.43040657009147631</v>
      </c>
      <c r="AB20" s="313">
        <f t="shared" si="17"/>
        <v>0.50000000000000044</v>
      </c>
      <c r="AC20" s="197">
        <v>0</v>
      </c>
    </row>
    <row r="21" spans="2:29" s="48" customFormat="1" ht="19.5" customHeight="1">
      <c r="B21" s="36">
        <v>16</v>
      </c>
      <c r="C21" s="51" t="s">
        <v>62</v>
      </c>
      <c r="D21" s="134">
        <v>436099</v>
      </c>
      <c r="E21" s="211">
        <v>5791</v>
      </c>
      <c r="F21" s="244">
        <f t="shared" si="2"/>
        <v>1.3279094884418446E-2</v>
      </c>
      <c r="G21" s="211">
        <v>13743463880</v>
      </c>
      <c r="H21" s="211">
        <v>5596558760</v>
      </c>
      <c r="I21" s="211">
        <v>8146905120</v>
      </c>
      <c r="J21" s="125">
        <f t="shared" si="18"/>
        <v>0.40721602711411936</v>
      </c>
      <c r="K21" s="201"/>
      <c r="L21" s="284" t="str">
        <f t="shared" si="4"/>
        <v>堺市北区</v>
      </c>
      <c r="M21" s="285">
        <f t="shared" si="0"/>
        <v>1.7377380484217692E-2</v>
      </c>
      <c r="N21" s="285">
        <f t="shared" si="5"/>
        <v>1.7399999999999999E-2</v>
      </c>
      <c r="O21" s="285">
        <f t="shared" si="6"/>
        <v>1.7584758426935763E-2</v>
      </c>
      <c r="P21" s="285">
        <f t="shared" si="7"/>
        <v>1.7600000000000001E-2</v>
      </c>
      <c r="Q21" s="288">
        <f t="shared" si="8"/>
        <v>-2.0000000000000226E-2</v>
      </c>
      <c r="R21" s="284" t="str">
        <f t="shared" si="9"/>
        <v>堺市</v>
      </c>
      <c r="S21" s="286">
        <f t="shared" si="1"/>
        <v>0.44829307909232602</v>
      </c>
      <c r="T21" s="286">
        <f t="shared" si="10"/>
        <v>0.44172989849199668</v>
      </c>
      <c r="U21" s="289">
        <f t="shared" si="11"/>
        <v>0.60000000000000053</v>
      </c>
      <c r="W21" s="250">
        <f t="shared" si="12"/>
        <v>1.5346949920919287E-2</v>
      </c>
      <c r="X21" s="250">
        <f t="shared" si="13"/>
        <v>1.5722743141696697E-2</v>
      </c>
      <c r="Y21" s="312">
        <f t="shared" si="14"/>
        <v>-3.9999999999999931E-2</v>
      </c>
      <c r="Z21" s="96">
        <f t="shared" si="15"/>
        <v>0.43519795457609484</v>
      </c>
      <c r="AA21" s="96">
        <f t="shared" si="16"/>
        <v>0.43040657009147631</v>
      </c>
      <c r="AB21" s="313">
        <f t="shared" si="17"/>
        <v>0.50000000000000044</v>
      </c>
      <c r="AC21" s="197">
        <v>0</v>
      </c>
    </row>
    <row r="22" spans="2:29" s="48" customFormat="1" ht="19.5" customHeight="1">
      <c r="B22" s="36">
        <v>17</v>
      </c>
      <c r="C22" s="51" t="s">
        <v>121</v>
      </c>
      <c r="D22" s="134">
        <v>632144</v>
      </c>
      <c r="E22" s="211">
        <v>9051</v>
      </c>
      <c r="F22" s="244">
        <f t="shared" si="2"/>
        <v>1.4317940216153282E-2</v>
      </c>
      <c r="G22" s="211">
        <v>20597612790</v>
      </c>
      <c r="H22" s="211">
        <v>8526691150</v>
      </c>
      <c r="I22" s="211">
        <v>12070921640</v>
      </c>
      <c r="J22" s="125">
        <f t="shared" si="18"/>
        <v>0.41396501803061614</v>
      </c>
      <c r="K22" s="201"/>
      <c r="L22" s="284" t="str">
        <f t="shared" si="4"/>
        <v>忠岡町</v>
      </c>
      <c r="M22" s="285">
        <f t="shared" si="0"/>
        <v>1.706186893967564E-2</v>
      </c>
      <c r="N22" s="285">
        <f t="shared" si="5"/>
        <v>1.7100000000000001E-2</v>
      </c>
      <c r="O22" s="285">
        <f t="shared" si="6"/>
        <v>1.7383040935672514E-2</v>
      </c>
      <c r="P22" s="285">
        <f t="shared" si="7"/>
        <v>1.7399999999999999E-2</v>
      </c>
      <c r="Q22" s="288">
        <f t="shared" si="8"/>
        <v>-2.9999999999999818E-2</v>
      </c>
      <c r="R22" s="284" t="str">
        <f t="shared" si="9"/>
        <v>堺市東区</v>
      </c>
      <c r="S22" s="286">
        <f t="shared" si="1"/>
        <v>0.44803776782177651</v>
      </c>
      <c r="T22" s="286">
        <f t="shared" si="10"/>
        <v>0.4503855576323067</v>
      </c>
      <c r="U22" s="289">
        <f t="shared" si="11"/>
        <v>-0.20000000000000018</v>
      </c>
      <c r="W22" s="250">
        <f t="shared" si="12"/>
        <v>1.5346949920919287E-2</v>
      </c>
      <c r="X22" s="250">
        <f t="shared" si="13"/>
        <v>1.5722743141696697E-2</v>
      </c>
      <c r="Y22" s="312">
        <f t="shared" si="14"/>
        <v>-3.9999999999999931E-2</v>
      </c>
      <c r="Z22" s="96">
        <f t="shared" si="15"/>
        <v>0.43519795457609484</v>
      </c>
      <c r="AA22" s="96">
        <f t="shared" si="16"/>
        <v>0.43040657009147631</v>
      </c>
      <c r="AB22" s="313">
        <f t="shared" si="17"/>
        <v>0.50000000000000044</v>
      </c>
      <c r="AC22" s="197">
        <v>0</v>
      </c>
    </row>
    <row r="23" spans="2:29" s="48" customFormat="1" ht="19.5" customHeight="1">
      <c r="B23" s="36">
        <v>18</v>
      </c>
      <c r="C23" s="51" t="s">
        <v>63</v>
      </c>
      <c r="D23" s="134">
        <v>538826</v>
      </c>
      <c r="E23" s="211">
        <v>8057</v>
      </c>
      <c r="F23" s="244">
        <f t="shared" si="2"/>
        <v>1.4952879037017516E-2</v>
      </c>
      <c r="G23" s="211">
        <v>18234089680</v>
      </c>
      <c r="H23" s="211">
        <v>7652837310</v>
      </c>
      <c r="I23" s="211">
        <v>10581252370</v>
      </c>
      <c r="J23" s="125">
        <f t="shared" si="18"/>
        <v>0.41969944451869123</v>
      </c>
      <c r="K23" s="201"/>
      <c r="L23" s="284" t="str">
        <f t="shared" si="4"/>
        <v>堺市</v>
      </c>
      <c r="M23" s="285">
        <f t="shared" si="0"/>
        <v>1.7031822380785527E-2</v>
      </c>
      <c r="N23" s="285">
        <f t="shared" si="5"/>
        <v>1.7000000000000001E-2</v>
      </c>
      <c r="O23" s="285">
        <f t="shared" si="6"/>
        <v>1.761028020958378E-2</v>
      </c>
      <c r="P23" s="285">
        <f t="shared" si="7"/>
        <v>1.7600000000000001E-2</v>
      </c>
      <c r="Q23" s="288">
        <f t="shared" si="8"/>
        <v>-5.9999999999999984E-2</v>
      </c>
      <c r="R23" s="284" t="str">
        <f t="shared" si="9"/>
        <v>堺市西区</v>
      </c>
      <c r="S23" s="286">
        <f t="shared" si="1"/>
        <v>0.44750530693851975</v>
      </c>
      <c r="T23" s="286">
        <f t="shared" si="10"/>
        <v>0.4399618502424037</v>
      </c>
      <c r="U23" s="289">
        <f t="shared" si="11"/>
        <v>0.80000000000000071</v>
      </c>
      <c r="W23" s="250">
        <f t="shared" si="12"/>
        <v>1.5346949920919287E-2</v>
      </c>
      <c r="X23" s="250">
        <f t="shared" si="13"/>
        <v>1.5722743141696697E-2</v>
      </c>
      <c r="Y23" s="312">
        <f t="shared" si="14"/>
        <v>-3.9999999999999931E-2</v>
      </c>
      <c r="Z23" s="96">
        <f t="shared" si="15"/>
        <v>0.43519795457609484</v>
      </c>
      <c r="AA23" s="96">
        <f t="shared" si="16"/>
        <v>0.43040657009147631</v>
      </c>
      <c r="AB23" s="313">
        <f t="shared" si="17"/>
        <v>0.50000000000000044</v>
      </c>
      <c r="AC23" s="197">
        <v>0</v>
      </c>
    </row>
    <row r="24" spans="2:29" s="48" customFormat="1" ht="19.5" customHeight="1">
      <c r="B24" s="36">
        <v>19</v>
      </c>
      <c r="C24" s="51" t="s">
        <v>122</v>
      </c>
      <c r="D24" s="134">
        <v>360020</v>
      </c>
      <c r="E24" s="211">
        <v>5588</v>
      </c>
      <c r="F24" s="244">
        <f t="shared" si="2"/>
        <v>1.5521359924448641E-2</v>
      </c>
      <c r="G24" s="211">
        <v>12368614240</v>
      </c>
      <c r="H24" s="211">
        <v>5148573610</v>
      </c>
      <c r="I24" s="211">
        <v>7220040630</v>
      </c>
      <c r="J24" s="125">
        <f t="shared" si="18"/>
        <v>0.41626115182326195</v>
      </c>
      <c r="K24" s="201"/>
      <c r="L24" s="284" t="str">
        <f t="shared" si="4"/>
        <v>堺市東区</v>
      </c>
      <c r="M24" s="285">
        <f t="shared" si="0"/>
        <v>1.6980566000173843E-2</v>
      </c>
      <c r="N24" s="285">
        <f t="shared" si="5"/>
        <v>1.7000000000000001E-2</v>
      </c>
      <c r="O24" s="285">
        <f t="shared" si="6"/>
        <v>1.8355615050735095E-2</v>
      </c>
      <c r="P24" s="285">
        <f t="shared" si="7"/>
        <v>1.84E-2</v>
      </c>
      <c r="Q24" s="288">
        <f t="shared" si="8"/>
        <v>-0.13999999999999985</v>
      </c>
      <c r="R24" s="284" t="str">
        <f t="shared" si="9"/>
        <v>茨木市</v>
      </c>
      <c r="S24" s="286">
        <f t="shared" si="1"/>
        <v>0.4469760639177508</v>
      </c>
      <c r="T24" s="286">
        <f t="shared" si="10"/>
        <v>0.44080342172708004</v>
      </c>
      <c r="U24" s="289">
        <f t="shared" si="11"/>
        <v>0.60000000000000053</v>
      </c>
      <c r="W24" s="250">
        <f t="shared" si="12"/>
        <v>1.5346949920919287E-2</v>
      </c>
      <c r="X24" s="250">
        <f t="shared" si="13"/>
        <v>1.5722743141696697E-2</v>
      </c>
      <c r="Y24" s="312">
        <f t="shared" si="14"/>
        <v>-3.9999999999999931E-2</v>
      </c>
      <c r="Z24" s="96">
        <f t="shared" si="15"/>
        <v>0.43519795457609484</v>
      </c>
      <c r="AA24" s="96">
        <f t="shared" si="16"/>
        <v>0.43040657009147631</v>
      </c>
      <c r="AB24" s="313">
        <f t="shared" si="17"/>
        <v>0.50000000000000044</v>
      </c>
      <c r="AC24" s="197">
        <v>0</v>
      </c>
    </row>
    <row r="25" spans="2:29" s="48" customFormat="1" ht="19.5" customHeight="1">
      <c r="B25" s="36">
        <v>20</v>
      </c>
      <c r="C25" s="51" t="s">
        <v>123</v>
      </c>
      <c r="D25" s="134">
        <v>572021</v>
      </c>
      <c r="E25" s="211">
        <v>8594</v>
      </c>
      <c r="F25" s="244">
        <f t="shared" si="2"/>
        <v>1.5023923946848105E-2</v>
      </c>
      <c r="G25" s="211">
        <v>18973283900</v>
      </c>
      <c r="H25" s="211">
        <v>8091339110</v>
      </c>
      <c r="I25" s="211">
        <v>10881944790</v>
      </c>
      <c r="J25" s="125">
        <f t="shared" si="18"/>
        <v>0.42645960249400999</v>
      </c>
      <c r="K25" s="201"/>
      <c r="L25" s="284" t="str">
        <f t="shared" si="4"/>
        <v>富田林市</v>
      </c>
      <c r="M25" s="285">
        <f t="shared" si="0"/>
        <v>1.6677345012574948E-2</v>
      </c>
      <c r="N25" s="285">
        <f t="shared" si="5"/>
        <v>1.67E-2</v>
      </c>
      <c r="O25" s="285">
        <f t="shared" si="6"/>
        <v>1.7429748214578111E-2</v>
      </c>
      <c r="P25" s="285">
        <f t="shared" si="7"/>
        <v>1.7399999999999999E-2</v>
      </c>
      <c r="Q25" s="288">
        <f t="shared" si="8"/>
        <v>-6.9999999999999923E-2</v>
      </c>
      <c r="R25" s="284" t="str">
        <f t="shared" si="9"/>
        <v>大阪狭山市</v>
      </c>
      <c r="S25" s="286">
        <f t="shared" si="1"/>
        <v>0.44646209581896834</v>
      </c>
      <c r="T25" s="286">
        <f t="shared" si="10"/>
        <v>0.43232452868300542</v>
      </c>
      <c r="U25" s="289">
        <f t="shared" si="11"/>
        <v>1.4000000000000012</v>
      </c>
      <c r="W25" s="250">
        <f t="shared" si="12"/>
        <v>1.5346949920919287E-2</v>
      </c>
      <c r="X25" s="250">
        <f t="shared" si="13"/>
        <v>1.5722743141696697E-2</v>
      </c>
      <c r="Y25" s="312">
        <f t="shared" si="14"/>
        <v>-3.9999999999999931E-2</v>
      </c>
      <c r="Z25" s="96">
        <f t="shared" si="15"/>
        <v>0.43519795457609484</v>
      </c>
      <c r="AA25" s="96">
        <f t="shared" si="16"/>
        <v>0.43040657009147631</v>
      </c>
      <c r="AB25" s="313">
        <f t="shared" si="17"/>
        <v>0.50000000000000044</v>
      </c>
      <c r="AC25" s="197">
        <v>0</v>
      </c>
    </row>
    <row r="26" spans="2:29" s="48" customFormat="1" ht="19.5" customHeight="1">
      <c r="B26" s="36">
        <v>21</v>
      </c>
      <c r="C26" s="51" t="s">
        <v>124</v>
      </c>
      <c r="D26" s="134">
        <v>383056</v>
      </c>
      <c r="E26" s="211">
        <v>5653</v>
      </c>
      <c r="F26" s="244">
        <f t="shared" si="2"/>
        <v>1.4757633348648762E-2</v>
      </c>
      <c r="G26" s="211">
        <v>12721541840</v>
      </c>
      <c r="H26" s="211">
        <v>5479317940</v>
      </c>
      <c r="I26" s="211">
        <v>7242223900</v>
      </c>
      <c r="J26" s="125">
        <f t="shared" si="18"/>
        <v>0.43071178076634775</v>
      </c>
      <c r="K26" s="201"/>
      <c r="L26" s="284" t="str">
        <f t="shared" si="4"/>
        <v>泉佐野市</v>
      </c>
      <c r="M26" s="285">
        <f t="shared" si="0"/>
        <v>1.6589787390314879E-2</v>
      </c>
      <c r="N26" s="285">
        <f t="shared" si="5"/>
        <v>1.66E-2</v>
      </c>
      <c r="O26" s="285">
        <f t="shared" si="6"/>
        <v>1.6169050528282901E-2</v>
      </c>
      <c r="P26" s="285">
        <f t="shared" si="7"/>
        <v>1.6199999999999999E-2</v>
      </c>
      <c r="Q26" s="288">
        <f t="shared" si="8"/>
        <v>4.0000000000000105E-2</v>
      </c>
      <c r="R26" s="284" t="str">
        <f t="shared" si="9"/>
        <v>大東市</v>
      </c>
      <c r="S26" s="286">
        <f t="shared" si="1"/>
        <v>0.44629128759320802</v>
      </c>
      <c r="T26" s="286">
        <f t="shared" si="10"/>
        <v>0.43935702591787917</v>
      </c>
      <c r="U26" s="289">
        <f t="shared" si="11"/>
        <v>0.70000000000000062</v>
      </c>
      <c r="W26" s="250">
        <f t="shared" si="12"/>
        <v>1.5346949920919287E-2</v>
      </c>
      <c r="X26" s="250">
        <f t="shared" si="13"/>
        <v>1.5722743141696697E-2</v>
      </c>
      <c r="Y26" s="312">
        <f t="shared" si="14"/>
        <v>-3.9999999999999931E-2</v>
      </c>
      <c r="Z26" s="96">
        <f t="shared" si="15"/>
        <v>0.43519795457609484</v>
      </c>
      <c r="AA26" s="96">
        <f t="shared" si="16"/>
        <v>0.43040657009147631</v>
      </c>
      <c r="AB26" s="313">
        <f t="shared" si="17"/>
        <v>0.50000000000000044</v>
      </c>
      <c r="AC26" s="197">
        <v>0</v>
      </c>
    </row>
    <row r="27" spans="2:29" s="48" customFormat="1" ht="19.5" customHeight="1">
      <c r="B27" s="36">
        <v>22</v>
      </c>
      <c r="C27" s="51" t="s">
        <v>64</v>
      </c>
      <c r="D27" s="134">
        <v>495085</v>
      </c>
      <c r="E27" s="211">
        <v>7348</v>
      </c>
      <c r="F27" s="244">
        <f t="shared" si="2"/>
        <v>1.4841895836068554E-2</v>
      </c>
      <c r="G27" s="211">
        <v>16408148840</v>
      </c>
      <c r="H27" s="211">
        <v>7062850890</v>
      </c>
      <c r="I27" s="211">
        <v>9345297950</v>
      </c>
      <c r="J27" s="125">
        <f t="shared" si="18"/>
        <v>0.43044775854190753</v>
      </c>
      <c r="K27" s="201"/>
      <c r="L27" s="284" t="str">
        <f t="shared" si="4"/>
        <v>太子町</v>
      </c>
      <c r="M27" s="285">
        <f t="shared" si="0"/>
        <v>1.6503790504729745E-2</v>
      </c>
      <c r="N27" s="285">
        <f t="shared" si="5"/>
        <v>1.6500000000000001E-2</v>
      </c>
      <c r="O27" s="285">
        <f t="shared" si="6"/>
        <v>1.7229336437718276E-2</v>
      </c>
      <c r="P27" s="285">
        <f t="shared" si="7"/>
        <v>1.72E-2</v>
      </c>
      <c r="Q27" s="288">
        <f t="shared" si="8"/>
        <v>-6.9999999999999923E-2</v>
      </c>
      <c r="R27" s="284" t="str">
        <f t="shared" si="9"/>
        <v>浪速区</v>
      </c>
      <c r="S27" s="286">
        <f t="shared" si="1"/>
        <v>0.44621956770280569</v>
      </c>
      <c r="T27" s="286">
        <f t="shared" si="10"/>
        <v>0.45600288516877091</v>
      </c>
      <c r="U27" s="289">
        <f t="shared" si="11"/>
        <v>-1.0000000000000009</v>
      </c>
      <c r="W27" s="250">
        <f t="shared" si="12"/>
        <v>1.5346949920919287E-2</v>
      </c>
      <c r="X27" s="250">
        <f t="shared" si="13"/>
        <v>1.5722743141696697E-2</v>
      </c>
      <c r="Y27" s="312">
        <f t="shared" si="14"/>
        <v>-3.9999999999999931E-2</v>
      </c>
      <c r="Z27" s="96">
        <f t="shared" si="15"/>
        <v>0.43519795457609484</v>
      </c>
      <c r="AA27" s="96">
        <f t="shared" si="16"/>
        <v>0.43040657009147631</v>
      </c>
      <c r="AB27" s="313">
        <f t="shared" si="17"/>
        <v>0.50000000000000044</v>
      </c>
      <c r="AC27" s="197">
        <v>0</v>
      </c>
    </row>
    <row r="28" spans="2:29" s="48" customFormat="1" ht="19.5" customHeight="1">
      <c r="B28" s="36">
        <v>23</v>
      </c>
      <c r="C28" s="51" t="s">
        <v>125</v>
      </c>
      <c r="D28" s="134">
        <v>785034</v>
      </c>
      <c r="E28" s="211">
        <v>11647</v>
      </c>
      <c r="F28" s="244">
        <f t="shared" ref="F28:F70" si="19">IFERROR(E28/D28,"-")</f>
        <v>1.4836300083818026E-2</v>
      </c>
      <c r="G28" s="211">
        <v>26949991440</v>
      </c>
      <c r="H28" s="211">
        <v>11084425850</v>
      </c>
      <c r="I28" s="211">
        <v>15865565590</v>
      </c>
      <c r="J28" s="125">
        <f t="shared" si="18"/>
        <v>0.41129608054524858</v>
      </c>
      <c r="K28" s="201"/>
      <c r="L28" s="284" t="str">
        <f t="shared" si="4"/>
        <v>田尻町</v>
      </c>
      <c r="M28" s="285">
        <f t="shared" si="0"/>
        <v>1.6484093374864381E-2</v>
      </c>
      <c r="N28" s="285">
        <f t="shared" si="5"/>
        <v>1.6500000000000001E-2</v>
      </c>
      <c r="O28" s="285">
        <f t="shared" si="6"/>
        <v>1.6800864442817805E-2</v>
      </c>
      <c r="P28" s="285">
        <f t="shared" si="7"/>
        <v>1.6799999999999999E-2</v>
      </c>
      <c r="Q28" s="288">
        <f t="shared" si="8"/>
        <v>-2.9999999999999818E-2</v>
      </c>
      <c r="R28" s="284" t="str">
        <f t="shared" si="9"/>
        <v>池田市</v>
      </c>
      <c r="S28" s="286">
        <f t="shared" si="1"/>
        <v>0.44486859333523943</v>
      </c>
      <c r="T28" s="286">
        <f t="shared" si="10"/>
        <v>0.44207443562239124</v>
      </c>
      <c r="U28" s="289">
        <f t="shared" si="11"/>
        <v>0.30000000000000027</v>
      </c>
      <c r="W28" s="250">
        <f t="shared" si="12"/>
        <v>1.5346949920919287E-2</v>
      </c>
      <c r="X28" s="250">
        <f t="shared" si="13"/>
        <v>1.5722743141696697E-2</v>
      </c>
      <c r="Y28" s="312">
        <f t="shared" si="14"/>
        <v>-3.9999999999999931E-2</v>
      </c>
      <c r="Z28" s="96">
        <f t="shared" si="15"/>
        <v>0.43519795457609484</v>
      </c>
      <c r="AA28" s="96">
        <f t="shared" si="16"/>
        <v>0.43040657009147631</v>
      </c>
      <c r="AB28" s="313">
        <f t="shared" si="17"/>
        <v>0.50000000000000044</v>
      </c>
      <c r="AC28" s="197">
        <v>0</v>
      </c>
    </row>
    <row r="29" spans="2:29" s="48" customFormat="1" ht="19.5" customHeight="1">
      <c r="B29" s="36">
        <v>24</v>
      </c>
      <c r="C29" s="51" t="s">
        <v>126</v>
      </c>
      <c r="D29" s="134">
        <v>339831</v>
      </c>
      <c r="E29" s="211">
        <v>4971</v>
      </c>
      <c r="F29" s="244">
        <f t="shared" si="19"/>
        <v>1.4627859141749871E-2</v>
      </c>
      <c r="G29" s="211">
        <v>11273237610</v>
      </c>
      <c r="H29" s="211">
        <v>4860202530</v>
      </c>
      <c r="I29" s="211">
        <v>6413035080</v>
      </c>
      <c r="J29" s="125">
        <f t="shared" si="18"/>
        <v>0.43112748068830958</v>
      </c>
      <c r="K29" s="201"/>
      <c r="L29" s="284" t="str">
        <f t="shared" si="4"/>
        <v>大東市</v>
      </c>
      <c r="M29" s="285">
        <f t="shared" si="0"/>
        <v>1.6358795390956405E-2</v>
      </c>
      <c r="N29" s="285">
        <f t="shared" si="5"/>
        <v>1.6400000000000001E-2</v>
      </c>
      <c r="O29" s="285">
        <f t="shared" si="6"/>
        <v>1.6991244334301561E-2</v>
      </c>
      <c r="P29" s="285">
        <f t="shared" si="7"/>
        <v>1.7000000000000001E-2</v>
      </c>
      <c r="Q29" s="288">
        <f t="shared" si="8"/>
        <v>-5.9999999999999984E-2</v>
      </c>
      <c r="R29" s="284" t="str">
        <f t="shared" si="9"/>
        <v>泉南市</v>
      </c>
      <c r="S29" s="286">
        <f t="shared" si="1"/>
        <v>0.44456165452765217</v>
      </c>
      <c r="T29" s="286">
        <f t="shared" si="10"/>
        <v>0.43190870467109027</v>
      </c>
      <c r="U29" s="289">
        <f t="shared" si="11"/>
        <v>1.3000000000000012</v>
      </c>
      <c r="W29" s="250">
        <f t="shared" si="12"/>
        <v>1.5346949920919287E-2</v>
      </c>
      <c r="X29" s="250">
        <f t="shared" si="13"/>
        <v>1.5722743141696697E-2</v>
      </c>
      <c r="Y29" s="312">
        <f t="shared" si="14"/>
        <v>-3.9999999999999931E-2</v>
      </c>
      <c r="Z29" s="96">
        <f t="shared" si="15"/>
        <v>0.43519795457609484</v>
      </c>
      <c r="AA29" s="96">
        <f t="shared" si="16"/>
        <v>0.43040657009147631</v>
      </c>
      <c r="AB29" s="313">
        <f t="shared" si="17"/>
        <v>0.50000000000000044</v>
      </c>
      <c r="AC29" s="197">
        <v>0</v>
      </c>
    </row>
    <row r="30" spans="2:29" s="48" customFormat="1" ht="19.5" customHeight="1">
      <c r="B30" s="36">
        <v>25</v>
      </c>
      <c r="C30" s="51" t="s">
        <v>127</v>
      </c>
      <c r="D30" s="134">
        <v>230175</v>
      </c>
      <c r="E30" s="211">
        <v>3532</v>
      </c>
      <c r="F30" s="244">
        <f t="shared" si="19"/>
        <v>1.5344846312588247E-2</v>
      </c>
      <c r="G30" s="211">
        <v>7601681850</v>
      </c>
      <c r="H30" s="211">
        <v>3369821320</v>
      </c>
      <c r="I30" s="211">
        <v>4231860530</v>
      </c>
      <c r="J30" s="125">
        <f>IFERROR(H30/G30,"-")</f>
        <v>0.44329944168868368</v>
      </c>
      <c r="K30" s="201"/>
      <c r="L30" s="284" t="str">
        <f t="shared" si="4"/>
        <v>堺市南区</v>
      </c>
      <c r="M30" s="285">
        <f t="shared" si="0"/>
        <v>1.6263083331901542E-2</v>
      </c>
      <c r="N30" s="285">
        <f t="shared" si="5"/>
        <v>1.6299999999999999E-2</v>
      </c>
      <c r="O30" s="285">
        <f t="shared" si="6"/>
        <v>1.6740175593932823E-2</v>
      </c>
      <c r="P30" s="285">
        <f t="shared" si="7"/>
        <v>1.67E-2</v>
      </c>
      <c r="Q30" s="288">
        <f t="shared" si="8"/>
        <v>-4.0000000000000105E-2</v>
      </c>
      <c r="R30" s="284" t="str">
        <f t="shared" si="9"/>
        <v>中央区</v>
      </c>
      <c r="S30" s="286">
        <f t="shared" si="1"/>
        <v>0.44329944168868368</v>
      </c>
      <c r="T30" s="286">
        <f t="shared" si="10"/>
        <v>0.43443010937777538</v>
      </c>
      <c r="U30" s="289">
        <f t="shared" si="11"/>
        <v>0.9000000000000008</v>
      </c>
      <c r="W30" s="250">
        <f t="shared" si="12"/>
        <v>1.5346949920919287E-2</v>
      </c>
      <c r="X30" s="250">
        <f t="shared" si="13"/>
        <v>1.5722743141696697E-2</v>
      </c>
      <c r="Y30" s="312">
        <f t="shared" si="14"/>
        <v>-3.9999999999999931E-2</v>
      </c>
      <c r="Z30" s="96">
        <f t="shared" si="15"/>
        <v>0.43519795457609484</v>
      </c>
      <c r="AA30" s="96">
        <f t="shared" si="16"/>
        <v>0.43040657009147631</v>
      </c>
      <c r="AB30" s="313">
        <f t="shared" si="17"/>
        <v>0.50000000000000044</v>
      </c>
      <c r="AC30" s="197">
        <v>0</v>
      </c>
    </row>
    <row r="31" spans="2:29" s="48" customFormat="1" ht="19.5" customHeight="1">
      <c r="B31" s="36">
        <v>26</v>
      </c>
      <c r="C31" s="51" t="s">
        <v>36</v>
      </c>
      <c r="D31" s="134">
        <f>SUM(D32:D38)</f>
        <v>3139300</v>
      </c>
      <c r="E31" s="211">
        <f>SUM(E32:E38)</f>
        <v>53468</v>
      </c>
      <c r="F31" s="244">
        <f t="shared" si="19"/>
        <v>1.7031822380785527E-2</v>
      </c>
      <c r="G31" s="211">
        <f>SUM(G32:G38)</f>
        <v>111259870710</v>
      </c>
      <c r="H31" s="211">
        <f>SUM(H32:H38)</f>
        <v>49877030020</v>
      </c>
      <c r="I31" s="211">
        <f>G31-H31</f>
        <v>61382840690</v>
      </c>
      <c r="J31" s="125">
        <f>IFERROR(H31/G31,"-")</f>
        <v>0.44829307909232602</v>
      </c>
      <c r="K31" s="201"/>
      <c r="L31" s="284" t="str">
        <f t="shared" si="4"/>
        <v>茨木市</v>
      </c>
      <c r="M31" s="285">
        <f t="shared" si="0"/>
        <v>1.6221904077170904E-2</v>
      </c>
      <c r="N31" s="285">
        <f t="shared" si="5"/>
        <v>1.6199999999999999E-2</v>
      </c>
      <c r="O31" s="285">
        <f t="shared" si="6"/>
        <v>1.6575627541348083E-2</v>
      </c>
      <c r="P31" s="285">
        <f t="shared" si="7"/>
        <v>1.66E-2</v>
      </c>
      <c r="Q31" s="288">
        <f t="shared" si="8"/>
        <v>-4.0000000000000105E-2</v>
      </c>
      <c r="R31" s="284" t="str">
        <f t="shared" si="9"/>
        <v>寝屋川市</v>
      </c>
      <c r="S31" s="286">
        <f t="shared" si="1"/>
        <v>0.44256962094366892</v>
      </c>
      <c r="T31" s="286">
        <f t="shared" si="10"/>
        <v>0.42825850840326113</v>
      </c>
      <c r="U31" s="289">
        <f t="shared" si="11"/>
        <v>1.5000000000000013</v>
      </c>
      <c r="W31" s="250">
        <f t="shared" si="12"/>
        <v>1.5346949920919287E-2</v>
      </c>
      <c r="X31" s="250">
        <f t="shared" si="13"/>
        <v>1.5722743141696697E-2</v>
      </c>
      <c r="Y31" s="312">
        <f t="shared" si="14"/>
        <v>-3.9999999999999931E-2</v>
      </c>
      <c r="Z31" s="96">
        <f t="shared" si="15"/>
        <v>0.43519795457609484</v>
      </c>
      <c r="AA31" s="96">
        <f t="shared" si="16"/>
        <v>0.43040657009147631</v>
      </c>
      <c r="AB31" s="313">
        <f t="shared" si="17"/>
        <v>0.50000000000000044</v>
      </c>
      <c r="AC31" s="197">
        <v>0</v>
      </c>
    </row>
    <row r="32" spans="2:29" s="48" customFormat="1" ht="19.5" customHeight="1">
      <c r="B32" s="36">
        <v>27</v>
      </c>
      <c r="C32" s="51" t="s">
        <v>37</v>
      </c>
      <c r="D32" s="134">
        <v>507850</v>
      </c>
      <c r="E32" s="211">
        <v>8981</v>
      </c>
      <c r="F32" s="244">
        <f t="shared" si="19"/>
        <v>1.7684355616815989E-2</v>
      </c>
      <c r="G32" s="211">
        <v>18566171150</v>
      </c>
      <c r="H32" s="211">
        <v>8469542380</v>
      </c>
      <c r="I32" s="211">
        <v>10096628770</v>
      </c>
      <c r="J32" s="125">
        <f t="shared" si="18"/>
        <v>0.45618142327638728</v>
      </c>
      <c r="K32" s="201"/>
      <c r="L32" s="284" t="str">
        <f t="shared" si="4"/>
        <v>四條畷市</v>
      </c>
      <c r="M32" s="285">
        <f t="shared" si="0"/>
        <v>1.6208095380259444E-2</v>
      </c>
      <c r="N32" s="285">
        <f t="shared" si="5"/>
        <v>1.6199999999999999E-2</v>
      </c>
      <c r="O32" s="285">
        <f t="shared" si="6"/>
        <v>1.6551170031133877E-2</v>
      </c>
      <c r="P32" s="285">
        <f t="shared" si="7"/>
        <v>1.66E-2</v>
      </c>
      <c r="Q32" s="288">
        <f t="shared" si="8"/>
        <v>-4.0000000000000105E-2</v>
      </c>
      <c r="R32" s="284" t="str">
        <f t="shared" si="9"/>
        <v>貝塚市</v>
      </c>
      <c r="S32" s="286">
        <f t="shared" si="1"/>
        <v>0.44061032605888728</v>
      </c>
      <c r="T32" s="286">
        <f t="shared" si="10"/>
        <v>0.42784463820553081</v>
      </c>
      <c r="U32" s="289">
        <f t="shared" si="11"/>
        <v>1.3000000000000012</v>
      </c>
      <c r="W32" s="250">
        <f t="shared" si="12"/>
        <v>1.5346949920919287E-2</v>
      </c>
      <c r="X32" s="250">
        <f t="shared" si="13"/>
        <v>1.5722743141696697E-2</v>
      </c>
      <c r="Y32" s="312">
        <f t="shared" si="14"/>
        <v>-3.9999999999999931E-2</v>
      </c>
      <c r="Z32" s="96">
        <f t="shared" si="15"/>
        <v>0.43519795457609484</v>
      </c>
      <c r="AA32" s="96">
        <f t="shared" si="16"/>
        <v>0.43040657009147631</v>
      </c>
      <c r="AB32" s="313">
        <f t="shared" si="17"/>
        <v>0.50000000000000044</v>
      </c>
      <c r="AC32" s="197">
        <v>0</v>
      </c>
    </row>
    <row r="33" spans="2:29" s="48" customFormat="1" ht="19.5" customHeight="1">
      <c r="B33" s="36">
        <v>28</v>
      </c>
      <c r="C33" s="51" t="s">
        <v>38</v>
      </c>
      <c r="D33" s="134">
        <v>411958</v>
      </c>
      <c r="E33" s="211">
        <v>7402</v>
      </c>
      <c r="F33" s="244">
        <f t="shared" si="19"/>
        <v>1.7967851091616135E-2</v>
      </c>
      <c r="G33" s="211">
        <v>15285611750</v>
      </c>
      <c r="H33" s="211">
        <v>6895042300</v>
      </c>
      <c r="I33" s="211">
        <v>8390569450</v>
      </c>
      <c r="J33" s="125">
        <f t="shared" si="18"/>
        <v>0.4510805594679585</v>
      </c>
      <c r="K33" s="201"/>
      <c r="L33" s="284" t="str">
        <f t="shared" si="4"/>
        <v>島本町</v>
      </c>
      <c r="M33" s="285">
        <f t="shared" si="0"/>
        <v>1.6063761535804175E-2</v>
      </c>
      <c r="N33" s="285">
        <f t="shared" si="5"/>
        <v>1.61E-2</v>
      </c>
      <c r="O33" s="285">
        <f t="shared" si="6"/>
        <v>1.6371982465357024E-2</v>
      </c>
      <c r="P33" s="285">
        <f t="shared" si="7"/>
        <v>1.6400000000000001E-2</v>
      </c>
      <c r="Q33" s="288">
        <f t="shared" si="8"/>
        <v>-3.0000000000000165E-2</v>
      </c>
      <c r="R33" s="284" t="str">
        <f t="shared" si="9"/>
        <v>忠岡町</v>
      </c>
      <c r="S33" s="286">
        <f t="shared" si="1"/>
        <v>0.43948567090778512</v>
      </c>
      <c r="T33" s="286">
        <f t="shared" si="10"/>
        <v>0.4367713084080227</v>
      </c>
      <c r="U33" s="289">
        <f t="shared" si="11"/>
        <v>0.20000000000000018</v>
      </c>
      <c r="W33" s="250">
        <f t="shared" si="12"/>
        <v>1.5346949920919287E-2</v>
      </c>
      <c r="X33" s="250">
        <f t="shared" si="13"/>
        <v>1.5722743141696697E-2</v>
      </c>
      <c r="Y33" s="312">
        <f t="shared" si="14"/>
        <v>-3.9999999999999931E-2</v>
      </c>
      <c r="Z33" s="96">
        <f t="shared" si="15"/>
        <v>0.43519795457609484</v>
      </c>
      <c r="AA33" s="96">
        <f t="shared" si="16"/>
        <v>0.43040657009147631</v>
      </c>
      <c r="AB33" s="313">
        <f t="shared" si="17"/>
        <v>0.50000000000000044</v>
      </c>
      <c r="AC33" s="197">
        <v>0</v>
      </c>
    </row>
    <row r="34" spans="2:29" s="48" customFormat="1" ht="19.5" customHeight="1">
      <c r="B34" s="36">
        <v>29</v>
      </c>
      <c r="C34" s="51" t="s">
        <v>39</v>
      </c>
      <c r="D34" s="134">
        <v>356643</v>
      </c>
      <c r="E34" s="211">
        <v>6056</v>
      </c>
      <c r="F34" s="244">
        <f t="shared" si="19"/>
        <v>1.6980566000173843E-2</v>
      </c>
      <c r="G34" s="211">
        <v>12705690120</v>
      </c>
      <c r="H34" s="211">
        <v>5692629040</v>
      </c>
      <c r="I34" s="211">
        <v>7013061080</v>
      </c>
      <c r="J34" s="125">
        <f t="shared" si="18"/>
        <v>0.44803776782177651</v>
      </c>
      <c r="K34" s="201"/>
      <c r="L34" s="284" t="str">
        <f t="shared" si="4"/>
        <v>浪速区</v>
      </c>
      <c r="M34" s="285">
        <f t="shared" si="0"/>
        <v>1.585611354220913E-2</v>
      </c>
      <c r="N34" s="285">
        <f t="shared" si="5"/>
        <v>1.5900000000000001E-2</v>
      </c>
      <c r="O34" s="285">
        <f t="shared" si="6"/>
        <v>1.7084255547066374E-2</v>
      </c>
      <c r="P34" s="285">
        <f t="shared" si="7"/>
        <v>1.7100000000000001E-2</v>
      </c>
      <c r="Q34" s="288">
        <f t="shared" si="8"/>
        <v>-0.11999999999999997</v>
      </c>
      <c r="R34" s="284" t="str">
        <f t="shared" si="9"/>
        <v>城東区</v>
      </c>
      <c r="S34" s="286">
        <f t="shared" si="1"/>
        <v>0.43892638898870279</v>
      </c>
      <c r="T34" s="286">
        <f t="shared" si="10"/>
        <v>0.44380855369240796</v>
      </c>
      <c r="U34" s="289">
        <f t="shared" si="11"/>
        <v>-0.50000000000000044</v>
      </c>
      <c r="W34" s="250">
        <f t="shared" si="12"/>
        <v>1.5346949920919287E-2</v>
      </c>
      <c r="X34" s="250">
        <f t="shared" si="13"/>
        <v>1.5722743141696697E-2</v>
      </c>
      <c r="Y34" s="312">
        <f t="shared" si="14"/>
        <v>-3.9999999999999931E-2</v>
      </c>
      <c r="Z34" s="96">
        <f t="shared" si="15"/>
        <v>0.43519795457609484</v>
      </c>
      <c r="AA34" s="96">
        <f t="shared" si="16"/>
        <v>0.43040657009147631</v>
      </c>
      <c r="AB34" s="313">
        <f t="shared" si="17"/>
        <v>0.50000000000000044</v>
      </c>
      <c r="AC34" s="197">
        <v>0</v>
      </c>
    </row>
    <row r="35" spans="2:29" s="48" customFormat="1" ht="19.5" customHeight="1">
      <c r="B35" s="36">
        <v>30</v>
      </c>
      <c r="C35" s="51" t="s">
        <v>40</v>
      </c>
      <c r="D35" s="134">
        <v>507534</v>
      </c>
      <c r="E35" s="211">
        <v>8017</v>
      </c>
      <c r="F35" s="244">
        <f t="shared" si="19"/>
        <v>1.5795986081720635E-2</v>
      </c>
      <c r="G35" s="211">
        <v>17082711560</v>
      </c>
      <c r="H35" s="211">
        <v>7644604080</v>
      </c>
      <c r="I35" s="211">
        <v>9438107480</v>
      </c>
      <c r="J35" s="125">
        <f t="shared" si="18"/>
        <v>0.44750530693851975</v>
      </c>
      <c r="K35" s="201"/>
      <c r="L35" s="284" t="str">
        <f t="shared" si="4"/>
        <v>堺市西区</v>
      </c>
      <c r="M35" s="285">
        <f t="shared" si="0"/>
        <v>1.5795986081720635E-2</v>
      </c>
      <c r="N35" s="285">
        <f t="shared" si="5"/>
        <v>1.5800000000000002E-2</v>
      </c>
      <c r="O35" s="285">
        <f t="shared" si="6"/>
        <v>1.6106734858834477E-2</v>
      </c>
      <c r="P35" s="285">
        <f t="shared" si="7"/>
        <v>1.61E-2</v>
      </c>
      <c r="Q35" s="288">
        <f t="shared" si="8"/>
        <v>-2.9999999999999818E-2</v>
      </c>
      <c r="R35" s="284" t="str">
        <f t="shared" si="9"/>
        <v>熊取町</v>
      </c>
      <c r="S35" s="286">
        <f t="shared" si="1"/>
        <v>0.43770799421220247</v>
      </c>
      <c r="T35" s="286">
        <f t="shared" si="10"/>
        <v>0.44841784185967132</v>
      </c>
      <c r="U35" s="289">
        <f t="shared" si="11"/>
        <v>-1.0000000000000009</v>
      </c>
      <c r="W35" s="250">
        <f t="shared" si="12"/>
        <v>1.5346949920919287E-2</v>
      </c>
      <c r="X35" s="250">
        <f t="shared" si="13"/>
        <v>1.5722743141696697E-2</v>
      </c>
      <c r="Y35" s="312">
        <f t="shared" si="14"/>
        <v>-3.9999999999999931E-2</v>
      </c>
      <c r="Z35" s="96">
        <f t="shared" si="15"/>
        <v>0.43519795457609484</v>
      </c>
      <c r="AA35" s="96">
        <f t="shared" si="16"/>
        <v>0.43040657009147631</v>
      </c>
      <c r="AB35" s="313">
        <f t="shared" si="17"/>
        <v>0.50000000000000044</v>
      </c>
      <c r="AC35" s="197">
        <v>0</v>
      </c>
    </row>
    <row r="36" spans="2:29" s="48" customFormat="1" ht="19.5" customHeight="1">
      <c r="B36" s="36">
        <v>31</v>
      </c>
      <c r="C36" s="51" t="s">
        <v>41</v>
      </c>
      <c r="D36" s="134">
        <v>640223</v>
      </c>
      <c r="E36" s="211">
        <v>10412</v>
      </c>
      <c r="F36" s="244">
        <f t="shared" si="19"/>
        <v>1.6263083331901542E-2</v>
      </c>
      <c r="G36" s="211">
        <v>21935580850</v>
      </c>
      <c r="H36" s="211">
        <v>9577161390</v>
      </c>
      <c r="I36" s="211">
        <v>12358419460</v>
      </c>
      <c r="J36" s="125">
        <f t="shared" si="18"/>
        <v>0.43660395662602203</v>
      </c>
      <c r="K36" s="201"/>
      <c r="L36" s="284" t="str">
        <f t="shared" si="4"/>
        <v>港区</v>
      </c>
      <c r="M36" s="285">
        <f t="shared" si="0"/>
        <v>1.5747797389572164E-2</v>
      </c>
      <c r="N36" s="285">
        <f t="shared" si="5"/>
        <v>1.5699999999999999E-2</v>
      </c>
      <c r="O36" s="285">
        <f t="shared" si="6"/>
        <v>1.7096644517486818E-2</v>
      </c>
      <c r="P36" s="285">
        <f t="shared" si="7"/>
        <v>1.7100000000000001E-2</v>
      </c>
      <c r="Q36" s="288">
        <f t="shared" si="8"/>
        <v>-0.14000000000000018</v>
      </c>
      <c r="R36" s="284" t="str">
        <f t="shared" si="9"/>
        <v>東淀川区</v>
      </c>
      <c r="S36" s="286">
        <f t="shared" si="1"/>
        <v>0.43770466883295023</v>
      </c>
      <c r="T36" s="286">
        <f t="shared" si="10"/>
        <v>0.42815856253767148</v>
      </c>
      <c r="U36" s="289">
        <f t="shared" si="11"/>
        <v>1.0000000000000009</v>
      </c>
      <c r="W36" s="250">
        <f t="shared" si="12"/>
        <v>1.5346949920919287E-2</v>
      </c>
      <c r="X36" s="250">
        <f t="shared" si="13"/>
        <v>1.5722743141696697E-2</v>
      </c>
      <c r="Y36" s="312">
        <f t="shared" si="14"/>
        <v>-3.9999999999999931E-2</v>
      </c>
      <c r="Z36" s="96">
        <f t="shared" si="15"/>
        <v>0.43519795457609484</v>
      </c>
      <c r="AA36" s="96">
        <f t="shared" si="16"/>
        <v>0.43040657009147631</v>
      </c>
      <c r="AB36" s="313">
        <f t="shared" si="17"/>
        <v>0.50000000000000044</v>
      </c>
      <c r="AC36" s="197">
        <v>0</v>
      </c>
    </row>
    <row r="37" spans="2:29" s="48" customFormat="1" ht="19.5" customHeight="1">
      <c r="B37" s="36">
        <v>32</v>
      </c>
      <c r="C37" s="51" t="s">
        <v>42</v>
      </c>
      <c r="D37" s="134">
        <v>567059</v>
      </c>
      <c r="E37" s="211">
        <v>9854</v>
      </c>
      <c r="F37" s="244">
        <f t="shared" si="19"/>
        <v>1.7377380484217692E-2</v>
      </c>
      <c r="G37" s="211">
        <v>20026222350</v>
      </c>
      <c r="H37" s="211">
        <v>9060687060</v>
      </c>
      <c r="I37" s="211">
        <v>10965535290</v>
      </c>
      <c r="J37" s="125">
        <f t="shared" si="18"/>
        <v>0.45244114949118197</v>
      </c>
      <c r="K37" s="201"/>
      <c r="L37" s="284" t="str">
        <f t="shared" si="4"/>
        <v>熊取町</v>
      </c>
      <c r="M37" s="285">
        <f t="shared" si="0"/>
        <v>1.568648720312886E-2</v>
      </c>
      <c r="N37" s="285">
        <f t="shared" si="5"/>
        <v>1.5699999999999999E-2</v>
      </c>
      <c r="O37" s="285">
        <f t="shared" si="6"/>
        <v>1.6113296616837136E-2</v>
      </c>
      <c r="P37" s="285">
        <f t="shared" si="7"/>
        <v>1.61E-2</v>
      </c>
      <c r="Q37" s="288">
        <f t="shared" si="8"/>
        <v>-4.0000000000000105E-2</v>
      </c>
      <c r="R37" s="284" t="str">
        <f t="shared" si="9"/>
        <v>四條畷市</v>
      </c>
      <c r="S37" s="286">
        <f t="shared" si="1"/>
        <v>0.4375858227927974</v>
      </c>
      <c r="T37" s="286">
        <f t="shared" si="10"/>
        <v>0.44231065647127848</v>
      </c>
      <c r="U37" s="289">
        <f t="shared" si="11"/>
        <v>-0.40000000000000036</v>
      </c>
      <c r="W37" s="250">
        <f t="shared" si="12"/>
        <v>1.5346949920919287E-2</v>
      </c>
      <c r="X37" s="250">
        <f t="shared" si="13"/>
        <v>1.5722743141696697E-2</v>
      </c>
      <c r="Y37" s="312">
        <f t="shared" si="14"/>
        <v>-3.9999999999999931E-2</v>
      </c>
      <c r="Z37" s="96">
        <f t="shared" si="15"/>
        <v>0.43519795457609484</v>
      </c>
      <c r="AA37" s="96">
        <f t="shared" si="16"/>
        <v>0.43040657009147631</v>
      </c>
      <c r="AB37" s="313">
        <f t="shared" si="17"/>
        <v>0.50000000000000044</v>
      </c>
      <c r="AC37" s="197">
        <v>0</v>
      </c>
    </row>
    <row r="38" spans="2:29" s="48" customFormat="1" ht="19.5" customHeight="1">
      <c r="B38" s="36">
        <v>33</v>
      </c>
      <c r="C38" s="51" t="s">
        <v>43</v>
      </c>
      <c r="D38" s="134">
        <v>148033</v>
      </c>
      <c r="E38" s="211">
        <v>2746</v>
      </c>
      <c r="F38" s="244">
        <f t="shared" si="19"/>
        <v>1.8549917923706201E-2</v>
      </c>
      <c r="G38" s="211">
        <v>5657882930</v>
      </c>
      <c r="H38" s="211">
        <v>2537363770</v>
      </c>
      <c r="I38" s="211">
        <v>3120519160</v>
      </c>
      <c r="J38" s="125">
        <f t="shared" si="18"/>
        <v>0.4484652300856285</v>
      </c>
      <c r="K38" s="201"/>
      <c r="L38" s="284" t="str">
        <f t="shared" si="4"/>
        <v>西成区</v>
      </c>
      <c r="M38" s="285">
        <f t="shared" ref="M38:M69" si="20">LARGE(F$6:F$79,ROW(A33))</f>
        <v>1.5521359924448641E-2</v>
      </c>
      <c r="N38" s="285">
        <f t="shared" si="5"/>
        <v>1.55E-2</v>
      </c>
      <c r="O38" s="285">
        <f t="shared" si="6"/>
        <v>1.7252875946274577E-2</v>
      </c>
      <c r="P38" s="285">
        <f t="shared" si="7"/>
        <v>1.7299999999999999E-2</v>
      </c>
      <c r="Q38" s="288">
        <f t="shared" si="8"/>
        <v>-0.17999999999999994</v>
      </c>
      <c r="R38" s="284" t="str">
        <f t="shared" si="9"/>
        <v>港区</v>
      </c>
      <c r="S38" s="286">
        <f t="shared" ref="S38:S69" si="21">LARGE(J$6:J$79,ROW(A33))</f>
        <v>0.43742641957969874</v>
      </c>
      <c r="T38" s="286">
        <f t="shared" si="10"/>
        <v>0.44557641596910502</v>
      </c>
      <c r="U38" s="289">
        <f t="shared" si="11"/>
        <v>-0.9000000000000008</v>
      </c>
      <c r="W38" s="250">
        <f t="shared" si="12"/>
        <v>1.5346949920919287E-2</v>
      </c>
      <c r="X38" s="250">
        <f t="shared" si="13"/>
        <v>1.5722743141696697E-2</v>
      </c>
      <c r="Y38" s="312">
        <f t="shared" si="14"/>
        <v>-3.9999999999999931E-2</v>
      </c>
      <c r="Z38" s="96">
        <f t="shared" si="15"/>
        <v>0.43519795457609484</v>
      </c>
      <c r="AA38" s="96">
        <f t="shared" si="16"/>
        <v>0.43040657009147631</v>
      </c>
      <c r="AB38" s="313">
        <f t="shared" si="17"/>
        <v>0.50000000000000044</v>
      </c>
      <c r="AC38" s="197">
        <v>0</v>
      </c>
    </row>
    <row r="39" spans="2:29" s="48" customFormat="1" ht="19.5" customHeight="1">
      <c r="B39" s="36">
        <v>34</v>
      </c>
      <c r="C39" s="51" t="s">
        <v>45</v>
      </c>
      <c r="D39" s="134">
        <v>659345</v>
      </c>
      <c r="E39" s="211">
        <v>13876</v>
      </c>
      <c r="F39" s="244">
        <f t="shared" si="19"/>
        <v>2.1045128119573212E-2</v>
      </c>
      <c r="G39" s="211">
        <v>26977282590</v>
      </c>
      <c r="H39" s="211">
        <v>12693644790</v>
      </c>
      <c r="I39" s="211">
        <v>14283637800</v>
      </c>
      <c r="J39" s="125">
        <f t="shared" si="18"/>
        <v>0.47053089011660904</v>
      </c>
      <c r="K39" s="201"/>
      <c r="L39" s="284" t="str">
        <f t="shared" si="4"/>
        <v>福島区</v>
      </c>
      <c r="M39" s="285">
        <f t="shared" si="20"/>
        <v>1.5472110348966416E-2</v>
      </c>
      <c r="N39" s="285">
        <f t="shared" si="5"/>
        <v>1.55E-2</v>
      </c>
      <c r="O39" s="285">
        <f t="shared" si="6"/>
        <v>1.6751303803289597E-2</v>
      </c>
      <c r="P39" s="285">
        <f t="shared" si="7"/>
        <v>1.6799999999999999E-2</v>
      </c>
      <c r="Q39" s="288">
        <f t="shared" si="8"/>
        <v>-0.12999999999999989</v>
      </c>
      <c r="R39" s="284" t="str">
        <f t="shared" si="9"/>
        <v>東大阪市</v>
      </c>
      <c r="S39" s="286">
        <f t="shared" si="21"/>
        <v>0.43732365786064764</v>
      </c>
      <c r="T39" s="286">
        <f t="shared" si="10"/>
        <v>0.43383686025900386</v>
      </c>
      <c r="U39" s="289">
        <f t="shared" si="11"/>
        <v>0.30000000000000027</v>
      </c>
      <c r="W39" s="250">
        <f t="shared" si="12"/>
        <v>1.5346949920919287E-2</v>
      </c>
      <c r="X39" s="250">
        <f t="shared" si="13"/>
        <v>1.5722743141696697E-2</v>
      </c>
      <c r="Y39" s="312">
        <f t="shared" si="14"/>
        <v>-3.9999999999999931E-2</v>
      </c>
      <c r="Z39" s="96">
        <f t="shared" si="15"/>
        <v>0.43519795457609484</v>
      </c>
      <c r="AA39" s="96">
        <f t="shared" si="16"/>
        <v>0.43040657009147631</v>
      </c>
      <c r="AB39" s="313">
        <f t="shared" si="17"/>
        <v>0.50000000000000044</v>
      </c>
      <c r="AC39" s="197">
        <v>0</v>
      </c>
    </row>
    <row r="40" spans="2:29" s="48" customFormat="1" ht="19.5" customHeight="1">
      <c r="B40" s="36">
        <v>35</v>
      </c>
      <c r="C40" s="51" t="s">
        <v>2</v>
      </c>
      <c r="D40" s="134">
        <v>1583129</v>
      </c>
      <c r="E40" s="211">
        <v>21936</v>
      </c>
      <c r="F40" s="244">
        <f t="shared" si="19"/>
        <v>1.3856103956152657E-2</v>
      </c>
      <c r="G40" s="211">
        <v>48343884140</v>
      </c>
      <c r="H40" s="211">
        <v>20797968240</v>
      </c>
      <c r="I40" s="211">
        <v>27545915900</v>
      </c>
      <c r="J40" s="125">
        <f t="shared" si="18"/>
        <v>0.4302088797782726</v>
      </c>
      <c r="K40" s="201"/>
      <c r="L40" s="284" t="str">
        <f t="shared" si="4"/>
        <v>生野区</v>
      </c>
      <c r="M40" s="285">
        <f t="shared" si="20"/>
        <v>1.5435466528612959E-2</v>
      </c>
      <c r="N40" s="285">
        <f t="shared" si="5"/>
        <v>1.54E-2</v>
      </c>
      <c r="O40" s="285">
        <f t="shared" si="6"/>
        <v>1.609368565890305E-2</v>
      </c>
      <c r="P40" s="285">
        <f t="shared" si="7"/>
        <v>1.61E-2</v>
      </c>
      <c r="Q40" s="288">
        <f t="shared" si="8"/>
        <v>-6.9999999999999923E-2</v>
      </c>
      <c r="R40" s="284" t="str">
        <f t="shared" si="9"/>
        <v>吹田市</v>
      </c>
      <c r="S40" s="286">
        <f t="shared" si="21"/>
        <v>0.43728943303486056</v>
      </c>
      <c r="T40" s="286">
        <f t="shared" si="10"/>
        <v>0.43494284192552368</v>
      </c>
      <c r="U40" s="289">
        <f t="shared" si="11"/>
        <v>0.20000000000000018</v>
      </c>
      <c r="W40" s="250">
        <f t="shared" si="12"/>
        <v>1.5346949920919287E-2</v>
      </c>
      <c r="X40" s="250">
        <f t="shared" si="13"/>
        <v>1.5722743141696697E-2</v>
      </c>
      <c r="Y40" s="312">
        <f t="shared" si="14"/>
        <v>-3.9999999999999931E-2</v>
      </c>
      <c r="Z40" s="96">
        <f t="shared" si="15"/>
        <v>0.43519795457609484</v>
      </c>
      <c r="AA40" s="96">
        <f t="shared" si="16"/>
        <v>0.43040657009147631</v>
      </c>
      <c r="AB40" s="313">
        <f t="shared" si="17"/>
        <v>0.50000000000000044</v>
      </c>
      <c r="AC40" s="197">
        <v>0</v>
      </c>
    </row>
    <row r="41" spans="2:29" s="48" customFormat="1" ht="19.5" customHeight="1">
      <c r="B41" s="36">
        <v>36</v>
      </c>
      <c r="C41" s="51" t="s">
        <v>3</v>
      </c>
      <c r="D41" s="134">
        <v>411196</v>
      </c>
      <c r="E41" s="211">
        <v>6074</v>
      </c>
      <c r="F41" s="244">
        <f t="shared" si="19"/>
        <v>1.4771544470276949E-2</v>
      </c>
      <c r="G41" s="211">
        <v>13200312200</v>
      </c>
      <c r="H41" s="211">
        <v>5872404320</v>
      </c>
      <c r="I41" s="211">
        <v>7327907880</v>
      </c>
      <c r="J41" s="125">
        <f t="shared" si="18"/>
        <v>0.44486859333523943</v>
      </c>
      <c r="K41" s="201"/>
      <c r="L41" s="284" t="str">
        <f t="shared" si="4"/>
        <v>東成区</v>
      </c>
      <c r="M41" s="285">
        <f t="shared" si="20"/>
        <v>1.5346804647534363E-2</v>
      </c>
      <c r="N41" s="285">
        <f t="shared" si="5"/>
        <v>1.5299999999999999E-2</v>
      </c>
      <c r="O41" s="285">
        <f t="shared" si="6"/>
        <v>1.5107633183881478E-2</v>
      </c>
      <c r="P41" s="285">
        <f t="shared" si="7"/>
        <v>1.5100000000000001E-2</v>
      </c>
      <c r="Q41" s="288">
        <f t="shared" si="8"/>
        <v>1.9999999999999879E-2</v>
      </c>
      <c r="R41" s="284" t="str">
        <f t="shared" si="9"/>
        <v>都島区</v>
      </c>
      <c r="S41" s="286">
        <f t="shared" si="21"/>
        <v>0.43679950210931728</v>
      </c>
      <c r="T41" s="286">
        <f t="shared" si="10"/>
        <v>0.43630294398751063</v>
      </c>
      <c r="U41" s="289">
        <f t="shared" si="11"/>
        <v>0.10000000000000009</v>
      </c>
      <c r="W41" s="250">
        <f t="shared" si="12"/>
        <v>1.5346949920919287E-2</v>
      </c>
      <c r="X41" s="250">
        <f t="shared" si="13"/>
        <v>1.5722743141696697E-2</v>
      </c>
      <c r="Y41" s="312">
        <f t="shared" si="14"/>
        <v>-3.9999999999999931E-2</v>
      </c>
      <c r="Z41" s="96">
        <f t="shared" si="15"/>
        <v>0.43519795457609484</v>
      </c>
      <c r="AA41" s="96">
        <f t="shared" si="16"/>
        <v>0.43040657009147631</v>
      </c>
      <c r="AB41" s="313">
        <f t="shared" si="17"/>
        <v>0.50000000000000044</v>
      </c>
      <c r="AC41" s="197">
        <v>0</v>
      </c>
    </row>
    <row r="42" spans="2:29" s="48" customFormat="1" ht="19.5" customHeight="1">
      <c r="B42" s="36">
        <v>37</v>
      </c>
      <c r="C42" s="51" t="s">
        <v>4</v>
      </c>
      <c r="D42" s="134">
        <v>1356532</v>
      </c>
      <c r="E42" s="211">
        <v>18731</v>
      </c>
      <c r="F42" s="244">
        <f t="shared" si="19"/>
        <v>1.380800452919651E-2</v>
      </c>
      <c r="G42" s="211">
        <v>41575378380</v>
      </c>
      <c r="H42" s="211">
        <v>18180473640</v>
      </c>
      <c r="I42" s="211">
        <v>23394904740</v>
      </c>
      <c r="J42" s="125">
        <f t="shared" si="18"/>
        <v>0.43728943303486056</v>
      </c>
      <c r="K42" s="201"/>
      <c r="L42" s="284" t="str">
        <f t="shared" si="4"/>
        <v>中央区</v>
      </c>
      <c r="M42" s="285">
        <f t="shared" si="20"/>
        <v>1.5344846312588247E-2</v>
      </c>
      <c r="N42" s="285">
        <f t="shared" si="5"/>
        <v>1.5299999999999999E-2</v>
      </c>
      <c r="O42" s="285">
        <f t="shared" si="6"/>
        <v>1.5343016759776536E-2</v>
      </c>
      <c r="P42" s="285">
        <f t="shared" si="7"/>
        <v>1.5299999999999999E-2</v>
      </c>
      <c r="Q42" s="288">
        <f t="shared" si="8"/>
        <v>0</v>
      </c>
      <c r="R42" s="284" t="str">
        <f t="shared" si="9"/>
        <v>羽曳野市</v>
      </c>
      <c r="S42" s="286">
        <f t="shared" si="21"/>
        <v>0.43661328754306983</v>
      </c>
      <c r="T42" s="286">
        <f t="shared" si="10"/>
        <v>0.43055945108781735</v>
      </c>
      <c r="U42" s="289">
        <f t="shared" si="11"/>
        <v>0.60000000000000053</v>
      </c>
      <c r="W42" s="250">
        <f t="shared" si="12"/>
        <v>1.5346949920919287E-2</v>
      </c>
      <c r="X42" s="250">
        <f t="shared" si="13"/>
        <v>1.5722743141696697E-2</v>
      </c>
      <c r="Y42" s="312">
        <f t="shared" si="14"/>
        <v>-3.9999999999999931E-2</v>
      </c>
      <c r="Z42" s="96">
        <f t="shared" si="15"/>
        <v>0.43519795457609484</v>
      </c>
      <c r="AA42" s="96">
        <f t="shared" si="16"/>
        <v>0.43040657009147631</v>
      </c>
      <c r="AB42" s="313">
        <f t="shared" si="17"/>
        <v>0.50000000000000044</v>
      </c>
      <c r="AC42" s="197">
        <v>0</v>
      </c>
    </row>
    <row r="43" spans="2:29" s="48" customFormat="1" ht="19.5" customHeight="1">
      <c r="B43" s="36">
        <v>38</v>
      </c>
      <c r="C43" s="52" t="s">
        <v>46</v>
      </c>
      <c r="D43" s="134">
        <v>288479</v>
      </c>
      <c r="E43" s="211">
        <v>4169</v>
      </c>
      <c r="F43" s="244">
        <f t="shared" si="19"/>
        <v>1.4451658526270544E-2</v>
      </c>
      <c r="G43" s="211">
        <v>9177741420</v>
      </c>
      <c r="H43" s="211">
        <v>3937878840</v>
      </c>
      <c r="I43" s="211">
        <v>5239862580</v>
      </c>
      <c r="J43" s="125">
        <f t="shared" si="18"/>
        <v>0.42906840144990704</v>
      </c>
      <c r="K43" s="201"/>
      <c r="L43" s="284" t="str">
        <f t="shared" si="4"/>
        <v>門真市</v>
      </c>
      <c r="M43" s="285">
        <f t="shared" si="20"/>
        <v>1.5158648557922717E-2</v>
      </c>
      <c r="N43" s="285">
        <f t="shared" si="5"/>
        <v>1.52E-2</v>
      </c>
      <c r="O43" s="285">
        <f t="shared" si="6"/>
        <v>1.5410290019878644E-2</v>
      </c>
      <c r="P43" s="285">
        <f t="shared" si="7"/>
        <v>1.54E-2</v>
      </c>
      <c r="Q43" s="288">
        <f t="shared" si="8"/>
        <v>-2.0000000000000052E-2</v>
      </c>
      <c r="R43" s="284" t="str">
        <f t="shared" si="9"/>
        <v>堺市南区</v>
      </c>
      <c r="S43" s="286">
        <f t="shared" si="21"/>
        <v>0.43660395662602203</v>
      </c>
      <c r="T43" s="286">
        <f t="shared" si="10"/>
        <v>0.42581821013201121</v>
      </c>
      <c r="U43" s="289">
        <f t="shared" si="11"/>
        <v>1.100000000000001</v>
      </c>
      <c r="W43" s="250">
        <f t="shared" si="12"/>
        <v>1.5346949920919287E-2</v>
      </c>
      <c r="X43" s="250">
        <f t="shared" si="13"/>
        <v>1.5722743141696697E-2</v>
      </c>
      <c r="Y43" s="312">
        <f t="shared" si="14"/>
        <v>-3.9999999999999931E-2</v>
      </c>
      <c r="Z43" s="96">
        <f t="shared" si="15"/>
        <v>0.43519795457609484</v>
      </c>
      <c r="AA43" s="96">
        <f t="shared" si="16"/>
        <v>0.43040657009147631</v>
      </c>
      <c r="AB43" s="313">
        <f t="shared" si="17"/>
        <v>0.50000000000000044</v>
      </c>
      <c r="AC43" s="197">
        <v>0</v>
      </c>
    </row>
    <row r="44" spans="2:29" s="48" customFormat="1" ht="19.5" customHeight="1">
      <c r="B44" s="36">
        <v>39</v>
      </c>
      <c r="C44" s="52" t="s">
        <v>9</v>
      </c>
      <c r="D44" s="134">
        <v>1555798</v>
      </c>
      <c r="E44" s="211">
        <v>22250</v>
      </c>
      <c r="F44" s="244">
        <f t="shared" si="19"/>
        <v>1.430134246219625E-2</v>
      </c>
      <c r="G44" s="211">
        <v>49237385440</v>
      </c>
      <c r="H44" s="211">
        <v>21296539190</v>
      </c>
      <c r="I44" s="211">
        <v>27940846250</v>
      </c>
      <c r="J44" s="125">
        <f t="shared" si="18"/>
        <v>0.43252782412566704</v>
      </c>
      <c r="K44" s="201"/>
      <c r="L44" s="284" t="str">
        <f t="shared" si="4"/>
        <v>箕面市</v>
      </c>
      <c r="M44" s="285">
        <f t="shared" si="20"/>
        <v>1.5157250497073343E-2</v>
      </c>
      <c r="N44" s="285">
        <f t="shared" si="5"/>
        <v>1.52E-2</v>
      </c>
      <c r="O44" s="285">
        <f t="shared" si="6"/>
        <v>1.5010241330148525E-2</v>
      </c>
      <c r="P44" s="285">
        <f t="shared" si="7"/>
        <v>1.4999999999999999E-2</v>
      </c>
      <c r="Q44" s="288">
        <f t="shared" si="8"/>
        <v>2.0000000000000052E-2</v>
      </c>
      <c r="R44" s="284" t="str">
        <f t="shared" si="9"/>
        <v>阪南市</v>
      </c>
      <c r="S44" s="286">
        <f t="shared" si="21"/>
        <v>0.43618469082624439</v>
      </c>
      <c r="T44" s="286">
        <f>VLOOKUP(R44,$M$87:$T$160,8,FALSE)</f>
        <v>0.42072166341606765</v>
      </c>
      <c r="U44" s="289">
        <f t="shared" si="11"/>
        <v>1.5000000000000013</v>
      </c>
      <c r="W44" s="250">
        <f t="shared" si="12"/>
        <v>1.5346949920919287E-2</v>
      </c>
      <c r="X44" s="250">
        <f t="shared" si="13"/>
        <v>1.5722743141696697E-2</v>
      </c>
      <c r="Y44" s="312">
        <f t="shared" si="14"/>
        <v>-3.9999999999999931E-2</v>
      </c>
      <c r="Z44" s="96">
        <f t="shared" si="15"/>
        <v>0.43519795457609484</v>
      </c>
      <c r="AA44" s="96">
        <f t="shared" si="16"/>
        <v>0.43040657009147631</v>
      </c>
      <c r="AB44" s="313">
        <f t="shared" si="17"/>
        <v>0.50000000000000044</v>
      </c>
      <c r="AC44" s="197">
        <v>0</v>
      </c>
    </row>
    <row r="45" spans="2:29" s="48" customFormat="1" ht="19.5" customHeight="1">
      <c r="B45" s="36">
        <v>40</v>
      </c>
      <c r="C45" s="52" t="s">
        <v>47</v>
      </c>
      <c r="D45" s="134">
        <v>300405</v>
      </c>
      <c r="E45" s="211">
        <v>5601</v>
      </c>
      <c r="F45" s="244">
        <f t="shared" si="19"/>
        <v>1.8644829480201727E-2</v>
      </c>
      <c r="G45" s="211">
        <v>11897200020</v>
      </c>
      <c r="H45" s="211">
        <v>5242029180</v>
      </c>
      <c r="I45" s="211">
        <v>6655170840</v>
      </c>
      <c r="J45" s="125">
        <f t="shared" si="18"/>
        <v>0.44061032605888728</v>
      </c>
      <c r="K45" s="201"/>
      <c r="L45" s="284" t="str">
        <f t="shared" si="4"/>
        <v>旭区</v>
      </c>
      <c r="M45" s="285">
        <f t="shared" si="20"/>
        <v>1.5142376345063305E-2</v>
      </c>
      <c r="N45" s="285">
        <f t="shared" si="5"/>
        <v>1.5100000000000001E-2</v>
      </c>
      <c r="O45" s="285">
        <f t="shared" si="6"/>
        <v>1.5792279330105283E-2</v>
      </c>
      <c r="P45" s="285">
        <f t="shared" si="7"/>
        <v>1.5800000000000002E-2</v>
      </c>
      <c r="Q45" s="288">
        <f t="shared" si="8"/>
        <v>-7.000000000000009E-2</v>
      </c>
      <c r="R45" s="284" t="str">
        <f t="shared" si="9"/>
        <v>交野市</v>
      </c>
      <c r="S45" s="286">
        <f t="shared" si="21"/>
        <v>0.43383765136081182</v>
      </c>
      <c r="T45" s="286">
        <f t="shared" si="10"/>
        <v>0.42903498900474085</v>
      </c>
      <c r="U45" s="289">
        <f t="shared" si="11"/>
        <v>0.50000000000000044</v>
      </c>
      <c r="W45" s="250">
        <f t="shared" si="12"/>
        <v>1.5346949920919287E-2</v>
      </c>
      <c r="X45" s="250">
        <f t="shared" si="13"/>
        <v>1.5722743141696697E-2</v>
      </c>
      <c r="Y45" s="312">
        <f t="shared" si="14"/>
        <v>-3.9999999999999931E-2</v>
      </c>
      <c r="Z45" s="96">
        <f t="shared" si="15"/>
        <v>0.43519795457609484</v>
      </c>
      <c r="AA45" s="96">
        <f t="shared" si="16"/>
        <v>0.43040657009147631</v>
      </c>
      <c r="AB45" s="313">
        <f t="shared" si="17"/>
        <v>0.50000000000000044</v>
      </c>
      <c r="AC45" s="197">
        <v>0</v>
      </c>
    </row>
    <row r="46" spans="2:29" s="48" customFormat="1" ht="19.5" customHeight="1">
      <c r="B46" s="36">
        <v>41</v>
      </c>
      <c r="C46" s="52" t="s">
        <v>14</v>
      </c>
      <c r="D46" s="134">
        <v>581524</v>
      </c>
      <c r="E46" s="211">
        <v>8586</v>
      </c>
      <c r="F46" s="244">
        <f t="shared" si="19"/>
        <v>1.4764652877611242E-2</v>
      </c>
      <c r="G46" s="211">
        <v>19707442650</v>
      </c>
      <c r="H46" s="211">
        <v>8544661880</v>
      </c>
      <c r="I46" s="211">
        <v>11162780770</v>
      </c>
      <c r="J46" s="125">
        <f t="shared" si="18"/>
        <v>0.4335753771684831</v>
      </c>
      <c r="K46" s="201"/>
      <c r="L46" s="284" t="str">
        <f t="shared" si="4"/>
        <v>西淀川区</v>
      </c>
      <c r="M46" s="285">
        <f t="shared" si="20"/>
        <v>1.5095233845330017E-2</v>
      </c>
      <c r="N46" s="285">
        <f t="shared" si="5"/>
        <v>1.5100000000000001E-2</v>
      </c>
      <c r="O46" s="285">
        <f t="shared" si="6"/>
        <v>1.6153543616770235E-2</v>
      </c>
      <c r="P46" s="285">
        <f t="shared" si="7"/>
        <v>1.6199999999999999E-2</v>
      </c>
      <c r="Q46" s="288">
        <f t="shared" si="8"/>
        <v>-0.10999999999999985</v>
      </c>
      <c r="R46" s="284" t="str">
        <f t="shared" si="9"/>
        <v>守口市</v>
      </c>
      <c r="S46" s="286">
        <f t="shared" si="21"/>
        <v>0.4335753771684831</v>
      </c>
      <c r="T46" s="286">
        <f t="shared" si="10"/>
        <v>0.42406714345191476</v>
      </c>
      <c r="U46" s="289">
        <f t="shared" si="11"/>
        <v>1.0000000000000009</v>
      </c>
      <c r="W46" s="250">
        <f t="shared" si="12"/>
        <v>1.5346949920919287E-2</v>
      </c>
      <c r="X46" s="250">
        <f t="shared" si="13"/>
        <v>1.5722743141696697E-2</v>
      </c>
      <c r="Y46" s="312">
        <f t="shared" si="14"/>
        <v>-3.9999999999999931E-2</v>
      </c>
      <c r="Z46" s="96">
        <f t="shared" si="15"/>
        <v>0.43519795457609484</v>
      </c>
      <c r="AA46" s="96">
        <f t="shared" si="16"/>
        <v>0.43040657009147631</v>
      </c>
      <c r="AB46" s="313">
        <f t="shared" si="17"/>
        <v>0.50000000000000044</v>
      </c>
      <c r="AC46" s="197">
        <v>0</v>
      </c>
    </row>
    <row r="47" spans="2:29" s="48" customFormat="1" ht="19.5" customHeight="1">
      <c r="B47" s="36">
        <v>42</v>
      </c>
      <c r="C47" s="52" t="s">
        <v>15</v>
      </c>
      <c r="D47" s="134">
        <v>1495642</v>
      </c>
      <c r="E47" s="211">
        <v>22359</v>
      </c>
      <c r="F47" s="244">
        <f t="shared" si="19"/>
        <v>1.4949433086259947E-2</v>
      </c>
      <c r="G47" s="211">
        <v>49462531630</v>
      </c>
      <c r="H47" s="211">
        <v>21433186960</v>
      </c>
      <c r="I47" s="211">
        <v>28029344670</v>
      </c>
      <c r="J47" s="125">
        <f t="shared" si="18"/>
        <v>0.43332167306617098</v>
      </c>
      <c r="K47" s="201"/>
      <c r="L47" s="284" t="str">
        <f t="shared" si="4"/>
        <v>城東区</v>
      </c>
      <c r="M47" s="285">
        <f t="shared" si="20"/>
        <v>1.5077857895424689E-2</v>
      </c>
      <c r="N47" s="285">
        <f t="shared" si="5"/>
        <v>1.5100000000000001E-2</v>
      </c>
      <c r="O47" s="285">
        <f t="shared" si="6"/>
        <v>1.625584020754714E-2</v>
      </c>
      <c r="P47" s="285">
        <f t="shared" si="7"/>
        <v>1.6299999999999999E-2</v>
      </c>
      <c r="Q47" s="288">
        <f t="shared" si="8"/>
        <v>-0.1199999999999998</v>
      </c>
      <c r="R47" s="284" t="str">
        <f t="shared" si="9"/>
        <v>枚方市</v>
      </c>
      <c r="S47" s="286">
        <f t="shared" si="21"/>
        <v>0.43332167306617098</v>
      </c>
      <c r="T47" s="286">
        <f t="shared" si="10"/>
        <v>0.42897308660111499</v>
      </c>
      <c r="U47" s="289">
        <f t="shared" si="11"/>
        <v>0.40000000000000036</v>
      </c>
      <c r="W47" s="250">
        <f t="shared" si="12"/>
        <v>1.5346949920919287E-2</v>
      </c>
      <c r="X47" s="250">
        <f t="shared" si="13"/>
        <v>1.5722743141696697E-2</v>
      </c>
      <c r="Y47" s="312">
        <f t="shared" si="14"/>
        <v>-3.9999999999999931E-2</v>
      </c>
      <c r="Z47" s="96">
        <f t="shared" si="15"/>
        <v>0.43519795457609484</v>
      </c>
      <c r="AA47" s="96">
        <f t="shared" si="16"/>
        <v>0.43040657009147631</v>
      </c>
      <c r="AB47" s="313">
        <f t="shared" si="17"/>
        <v>0.50000000000000044</v>
      </c>
      <c r="AC47" s="197">
        <v>0</v>
      </c>
    </row>
    <row r="48" spans="2:29" s="48" customFormat="1" ht="19.5" customHeight="1">
      <c r="B48" s="36">
        <v>43</v>
      </c>
      <c r="C48" s="52" t="s">
        <v>10</v>
      </c>
      <c r="D48" s="134">
        <v>954142</v>
      </c>
      <c r="E48" s="211">
        <v>15478</v>
      </c>
      <c r="F48" s="244">
        <f t="shared" si="19"/>
        <v>1.6221904077170904E-2</v>
      </c>
      <c r="G48" s="211">
        <v>32893512890</v>
      </c>
      <c r="H48" s="211">
        <v>14702612920</v>
      </c>
      <c r="I48" s="211">
        <v>18190899970</v>
      </c>
      <c r="J48" s="125">
        <f t="shared" si="18"/>
        <v>0.4469760639177508</v>
      </c>
      <c r="K48" s="201"/>
      <c r="L48" s="284" t="str">
        <f t="shared" si="4"/>
        <v>大阪市</v>
      </c>
      <c r="M48" s="285">
        <f t="shared" si="20"/>
        <v>1.5071422748675111E-2</v>
      </c>
      <c r="N48" s="285">
        <f t="shared" si="5"/>
        <v>1.5100000000000001E-2</v>
      </c>
      <c r="O48" s="285">
        <f t="shared" si="6"/>
        <v>1.5732556257436116E-2</v>
      </c>
      <c r="P48" s="285">
        <f t="shared" si="7"/>
        <v>1.5699999999999999E-2</v>
      </c>
      <c r="Q48" s="288">
        <f t="shared" si="8"/>
        <v>-5.999999999999981E-2</v>
      </c>
      <c r="R48" s="284" t="str">
        <f t="shared" si="9"/>
        <v>東成区</v>
      </c>
      <c r="S48" s="286">
        <f t="shared" si="21"/>
        <v>0.43288389686125095</v>
      </c>
      <c r="T48" s="286">
        <f t="shared" si="10"/>
        <v>0.41920496169853738</v>
      </c>
      <c r="U48" s="289">
        <f t="shared" si="11"/>
        <v>1.4000000000000012</v>
      </c>
      <c r="W48" s="250">
        <f t="shared" si="12"/>
        <v>1.5346949920919287E-2</v>
      </c>
      <c r="X48" s="250">
        <f t="shared" si="13"/>
        <v>1.5722743141696697E-2</v>
      </c>
      <c r="Y48" s="312">
        <f t="shared" si="14"/>
        <v>-3.9999999999999931E-2</v>
      </c>
      <c r="Z48" s="96">
        <f t="shared" si="15"/>
        <v>0.43519795457609484</v>
      </c>
      <c r="AA48" s="96">
        <f t="shared" si="16"/>
        <v>0.43040657009147631</v>
      </c>
      <c r="AB48" s="313">
        <f t="shared" si="17"/>
        <v>0.50000000000000044</v>
      </c>
      <c r="AC48" s="197">
        <v>0</v>
      </c>
    </row>
    <row r="49" spans="2:29" s="48" customFormat="1" ht="19.5" customHeight="1">
      <c r="B49" s="36">
        <v>44</v>
      </c>
      <c r="C49" s="52" t="s">
        <v>22</v>
      </c>
      <c r="D49" s="134">
        <v>1058562</v>
      </c>
      <c r="E49" s="211">
        <v>13763</v>
      </c>
      <c r="F49" s="244">
        <f t="shared" si="19"/>
        <v>1.3001600284159077E-2</v>
      </c>
      <c r="G49" s="211">
        <v>33249291160</v>
      </c>
      <c r="H49" s="211">
        <v>13649647810</v>
      </c>
      <c r="I49" s="211">
        <v>19599643350</v>
      </c>
      <c r="J49" s="125">
        <f t="shared" si="18"/>
        <v>0.4105244753735075</v>
      </c>
      <c r="K49" s="201"/>
      <c r="L49" s="284" t="str">
        <f t="shared" si="4"/>
        <v>寝屋川市</v>
      </c>
      <c r="M49" s="285">
        <f t="shared" si="20"/>
        <v>1.5068366943241618E-2</v>
      </c>
      <c r="N49" s="285">
        <f t="shared" si="5"/>
        <v>1.5100000000000001E-2</v>
      </c>
      <c r="O49" s="285">
        <f t="shared" si="6"/>
        <v>1.4852194631488668E-2</v>
      </c>
      <c r="P49" s="285">
        <f t="shared" si="7"/>
        <v>1.49E-2</v>
      </c>
      <c r="Q49" s="288">
        <f t="shared" si="8"/>
        <v>2.0000000000000052E-2</v>
      </c>
      <c r="R49" s="284" t="str">
        <f t="shared" si="9"/>
        <v>摂津市</v>
      </c>
      <c r="S49" s="286">
        <f t="shared" si="21"/>
        <v>0.43259890486507974</v>
      </c>
      <c r="T49" s="286">
        <f t="shared" si="10"/>
        <v>0.42258720567701658</v>
      </c>
      <c r="U49" s="289">
        <f t="shared" si="11"/>
        <v>1.0000000000000009</v>
      </c>
      <c r="W49" s="250">
        <f t="shared" si="12"/>
        <v>1.5346949920919287E-2</v>
      </c>
      <c r="X49" s="250">
        <f t="shared" si="13"/>
        <v>1.5722743141696697E-2</v>
      </c>
      <c r="Y49" s="312">
        <f t="shared" si="14"/>
        <v>-3.9999999999999931E-2</v>
      </c>
      <c r="Z49" s="96">
        <f t="shared" si="15"/>
        <v>0.43519795457609484</v>
      </c>
      <c r="AA49" s="96">
        <f t="shared" si="16"/>
        <v>0.43040657009147631</v>
      </c>
      <c r="AB49" s="313">
        <f t="shared" si="17"/>
        <v>0.50000000000000044</v>
      </c>
      <c r="AC49" s="197">
        <v>0</v>
      </c>
    </row>
    <row r="50" spans="2:29" s="48" customFormat="1" ht="19.5" customHeight="1">
      <c r="B50" s="36">
        <v>45</v>
      </c>
      <c r="C50" s="52" t="s">
        <v>48</v>
      </c>
      <c r="D50" s="134">
        <v>359438</v>
      </c>
      <c r="E50" s="211">
        <v>5963</v>
      </c>
      <c r="F50" s="244">
        <f t="shared" si="19"/>
        <v>1.6589787390314879E-2</v>
      </c>
      <c r="G50" s="211">
        <v>13045804090</v>
      </c>
      <c r="H50" s="211">
        <v>5544541770</v>
      </c>
      <c r="I50" s="211">
        <v>7501262320</v>
      </c>
      <c r="J50" s="125">
        <f t="shared" si="18"/>
        <v>0.42500575140861246</v>
      </c>
      <c r="K50" s="201"/>
      <c r="L50" s="284" t="str">
        <f>INDEX($C$6:$C$79,MATCH(M50,F$6:F$79,0))</f>
        <v>西区</v>
      </c>
      <c r="M50" s="285">
        <f t="shared" si="20"/>
        <v>1.5042844835935628E-2</v>
      </c>
      <c r="N50" s="285">
        <f t="shared" si="5"/>
        <v>1.4999999999999999E-2</v>
      </c>
      <c r="O50" s="285">
        <f>VLOOKUP(L50,$M$87:$T$160,4,FALSE)</f>
        <v>1.6141262560649045E-2</v>
      </c>
      <c r="P50" s="285">
        <f>ROUND(O50,4)</f>
        <v>1.61E-2</v>
      </c>
      <c r="Q50" s="288">
        <f>(N50-P50)*100</f>
        <v>-0.11000000000000003</v>
      </c>
      <c r="R50" s="284" t="str">
        <f t="shared" si="9"/>
        <v>高槻市</v>
      </c>
      <c r="S50" s="286">
        <f t="shared" si="21"/>
        <v>0.43252782412566704</v>
      </c>
      <c r="T50" s="286">
        <f t="shared" si="10"/>
        <v>0.43291528535236035</v>
      </c>
      <c r="U50" s="289">
        <f t="shared" si="11"/>
        <v>0</v>
      </c>
      <c r="W50" s="250">
        <f t="shared" si="12"/>
        <v>1.5346949920919287E-2</v>
      </c>
      <c r="X50" s="250">
        <f t="shared" si="13"/>
        <v>1.5722743141696697E-2</v>
      </c>
      <c r="Y50" s="312">
        <f t="shared" si="14"/>
        <v>-3.9999999999999931E-2</v>
      </c>
      <c r="Z50" s="96">
        <f t="shared" si="15"/>
        <v>0.43519795457609484</v>
      </c>
      <c r="AA50" s="96">
        <f t="shared" si="16"/>
        <v>0.43040657009147631</v>
      </c>
      <c r="AB50" s="313">
        <f t="shared" si="17"/>
        <v>0.50000000000000044</v>
      </c>
      <c r="AC50" s="197">
        <v>0</v>
      </c>
    </row>
    <row r="51" spans="2:29" s="48" customFormat="1" ht="19.5" customHeight="1">
      <c r="B51" s="36">
        <v>46</v>
      </c>
      <c r="C51" s="52" t="s">
        <v>26</v>
      </c>
      <c r="D51" s="134">
        <v>418292</v>
      </c>
      <c r="E51" s="211">
        <v>6976</v>
      </c>
      <c r="F51" s="244">
        <f t="shared" si="19"/>
        <v>1.6677345012574948E-2</v>
      </c>
      <c r="G51" s="211">
        <v>15265380040</v>
      </c>
      <c r="H51" s="211">
        <v>6585138180</v>
      </c>
      <c r="I51" s="211">
        <v>8680241860</v>
      </c>
      <c r="J51" s="125">
        <f t="shared" si="18"/>
        <v>0.43137728394215596</v>
      </c>
      <c r="K51" s="201"/>
      <c r="L51" s="284" t="str">
        <f t="shared" si="4"/>
        <v>東淀川区</v>
      </c>
      <c r="M51" s="285">
        <f t="shared" si="20"/>
        <v>1.5029700234839067E-2</v>
      </c>
      <c r="N51" s="285">
        <f t="shared" si="5"/>
        <v>1.4999999999999999E-2</v>
      </c>
      <c r="O51" s="285">
        <f t="shared" si="6"/>
        <v>1.5102450712662309E-2</v>
      </c>
      <c r="P51" s="285">
        <f t="shared" si="7"/>
        <v>1.5100000000000001E-2</v>
      </c>
      <c r="Q51" s="288">
        <f t="shared" si="8"/>
        <v>-1.0000000000000113E-2</v>
      </c>
      <c r="R51" s="284" t="str">
        <f t="shared" si="9"/>
        <v>富田林市</v>
      </c>
      <c r="S51" s="286">
        <f t="shared" si="21"/>
        <v>0.43137728394215596</v>
      </c>
      <c r="T51" s="286">
        <f t="shared" si="10"/>
        <v>0.42931942129153744</v>
      </c>
      <c r="U51" s="289">
        <f t="shared" si="11"/>
        <v>0.20000000000000018</v>
      </c>
      <c r="W51" s="250">
        <f t="shared" si="12"/>
        <v>1.5346949920919287E-2</v>
      </c>
      <c r="X51" s="250">
        <f t="shared" si="13"/>
        <v>1.5722743141696697E-2</v>
      </c>
      <c r="Y51" s="312">
        <f t="shared" si="14"/>
        <v>-3.9999999999999931E-2</v>
      </c>
      <c r="Z51" s="96">
        <f t="shared" si="15"/>
        <v>0.43519795457609484</v>
      </c>
      <c r="AA51" s="96">
        <f t="shared" si="16"/>
        <v>0.43040657009147631</v>
      </c>
      <c r="AB51" s="313">
        <f t="shared" si="17"/>
        <v>0.50000000000000044</v>
      </c>
      <c r="AC51" s="197">
        <v>0</v>
      </c>
    </row>
    <row r="52" spans="2:29" s="48" customFormat="1" ht="19.5" customHeight="1">
      <c r="B52" s="36">
        <v>47</v>
      </c>
      <c r="C52" s="52" t="s">
        <v>16</v>
      </c>
      <c r="D52" s="134">
        <v>922595</v>
      </c>
      <c r="E52" s="134">
        <v>13902</v>
      </c>
      <c r="F52" s="250">
        <f t="shared" si="19"/>
        <v>1.5068366943241618E-2</v>
      </c>
      <c r="G52" s="134">
        <v>30901646640</v>
      </c>
      <c r="H52" s="134">
        <v>13676130040</v>
      </c>
      <c r="I52" s="134">
        <v>17225516600</v>
      </c>
      <c r="J52" s="95">
        <f t="shared" si="18"/>
        <v>0.44256962094366892</v>
      </c>
      <c r="K52" s="201"/>
      <c r="L52" s="284" t="str">
        <f t="shared" si="4"/>
        <v>淀川区</v>
      </c>
      <c r="M52" s="285">
        <f t="shared" si="20"/>
        <v>1.5023923946848105E-2</v>
      </c>
      <c r="N52" s="285">
        <f t="shared" si="5"/>
        <v>1.4999999999999999E-2</v>
      </c>
      <c r="O52" s="285">
        <f t="shared" si="6"/>
        <v>1.5213212085445783E-2</v>
      </c>
      <c r="P52" s="285">
        <f t="shared" si="7"/>
        <v>1.52E-2</v>
      </c>
      <c r="Q52" s="288">
        <f t="shared" si="8"/>
        <v>-2.0000000000000052E-2</v>
      </c>
      <c r="R52" s="284" t="str">
        <f t="shared" si="9"/>
        <v>北区</v>
      </c>
      <c r="S52" s="286">
        <f t="shared" si="21"/>
        <v>0.43112748068830958</v>
      </c>
      <c r="T52" s="286">
        <f t="shared" si="10"/>
        <v>0.44390972056404993</v>
      </c>
      <c r="U52" s="289">
        <f t="shared" si="11"/>
        <v>-1.3000000000000012</v>
      </c>
      <c r="W52" s="250">
        <f t="shared" si="12"/>
        <v>1.5346949920919287E-2</v>
      </c>
      <c r="X52" s="250">
        <f t="shared" si="13"/>
        <v>1.5722743141696697E-2</v>
      </c>
      <c r="Y52" s="312">
        <f t="shared" si="14"/>
        <v>-3.9999999999999931E-2</v>
      </c>
      <c r="Z52" s="96">
        <f t="shared" si="15"/>
        <v>0.43519795457609484</v>
      </c>
      <c r="AA52" s="96">
        <f t="shared" si="16"/>
        <v>0.43040657009147631</v>
      </c>
      <c r="AB52" s="313">
        <f t="shared" si="17"/>
        <v>0.50000000000000044</v>
      </c>
      <c r="AC52" s="197">
        <v>0</v>
      </c>
    </row>
    <row r="53" spans="2:29" s="48" customFormat="1" ht="19.5" customHeight="1">
      <c r="B53" s="36">
        <v>48</v>
      </c>
      <c r="C53" s="52" t="s">
        <v>27</v>
      </c>
      <c r="D53" s="134">
        <v>517167</v>
      </c>
      <c r="E53" s="134">
        <v>7707</v>
      </c>
      <c r="F53" s="250">
        <f t="shared" si="19"/>
        <v>1.4902342956917204E-2</v>
      </c>
      <c r="G53" s="134">
        <v>16899774850</v>
      </c>
      <c r="H53" s="134">
        <v>7178654310</v>
      </c>
      <c r="I53" s="134">
        <v>9721120540</v>
      </c>
      <c r="J53" s="95">
        <f t="shared" si="18"/>
        <v>0.4247781034786981</v>
      </c>
      <c r="K53" s="201"/>
      <c r="L53" s="284" t="str">
        <f t="shared" si="4"/>
        <v>河南町</v>
      </c>
      <c r="M53" s="285">
        <f t="shared" si="20"/>
        <v>1.4976579512164554E-2</v>
      </c>
      <c r="N53" s="285">
        <f t="shared" si="5"/>
        <v>1.4999999999999999E-2</v>
      </c>
      <c r="O53" s="285">
        <f t="shared" si="6"/>
        <v>1.4583804386446591E-2</v>
      </c>
      <c r="P53" s="285">
        <f t="shared" si="7"/>
        <v>1.46E-2</v>
      </c>
      <c r="Q53" s="288">
        <f t="shared" si="8"/>
        <v>3.9999999999999931E-2</v>
      </c>
      <c r="R53" s="284" t="str">
        <f t="shared" si="9"/>
        <v>鶴見区</v>
      </c>
      <c r="S53" s="286">
        <f t="shared" si="21"/>
        <v>0.43071178076634775</v>
      </c>
      <c r="T53" s="286">
        <f t="shared" si="10"/>
        <v>0.42851554780925488</v>
      </c>
      <c r="U53" s="289">
        <f t="shared" si="11"/>
        <v>0.20000000000000018</v>
      </c>
      <c r="W53" s="250">
        <f t="shared" si="12"/>
        <v>1.5346949920919287E-2</v>
      </c>
      <c r="X53" s="250">
        <f t="shared" si="13"/>
        <v>1.5722743141696697E-2</v>
      </c>
      <c r="Y53" s="312">
        <f t="shared" si="14"/>
        <v>-3.9999999999999931E-2</v>
      </c>
      <c r="Z53" s="96">
        <f t="shared" si="15"/>
        <v>0.43519795457609484</v>
      </c>
      <c r="AA53" s="96">
        <f t="shared" si="16"/>
        <v>0.43040657009147631</v>
      </c>
      <c r="AB53" s="313">
        <f t="shared" si="17"/>
        <v>0.50000000000000044</v>
      </c>
      <c r="AC53" s="197">
        <v>0</v>
      </c>
    </row>
    <row r="54" spans="2:29" s="48" customFormat="1" ht="19.5" customHeight="1">
      <c r="B54" s="36">
        <v>49</v>
      </c>
      <c r="C54" s="52" t="s">
        <v>28</v>
      </c>
      <c r="D54" s="134">
        <v>536772</v>
      </c>
      <c r="E54" s="134">
        <v>7032</v>
      </c>
      <c r="F54" s="250">
        <f t="shared" si="19"/>
        <v>1.3100534305068074E-2</v>
      </c>
      <c r="G54" s="134">
        <v>16282776190</v>
      </c>
      <c r="H54" s="134">
        <v>6693426010</v>
      </c>
      <c r="I54" s="134">
        <v>9589350180</v>
      </c>
      <c r="J54" s="95">
        <f t="shared" si="18"/>
        <v>0.41107400432800517</v>
      </c>
      <c r="K54" s="201"/>
      <c r="L54" s="284" t="str">
        <f t="shared" si="4"/>
        <v>東住吉区</v>
      </c>
      <c r="M54" s="285">
        <f t="shared" si="20"/>
        <v>1.4952879037017516E-2</v>
      </c>
      <c r="N54" s="285">
        <f t="shared" si="5"/>
        <v>1.4999999999999999E-2</v>
      </c>
      <c r="O54" s="285">
        <f t="shared" si="6"/>
        <v>1.5064523236085559E-2</v>
      </c>
      <c r="P54" s="285">
        <f t="shared" si="7"/>
        <v>1.5100000000000001E-2</v>
      </c>
      <c r="Q54" s="288">
        <f t="shared" si="8"/>
        <v>-1.0000000000000113E-2</v>
      </c>
      <c r="R54" s="284" t="str">
        <f t="shared" si="9"/>
        <v>住之江区</v>
      </c>
      <c r="S54" s="286">
        <f t="shared" si="21"/>
        <v>0.43044775854190753</v>
      </c>
      <c r="T54" s="286">
        <f t="shared" si="10"/>
        <v>0.43758697328340856</v>
      </c>
      <c r="U54" s="289">
        <f t="shared" si="11"/>
        <v>-0.80000000000000071</v>
      </c>
      <c r="W54" s="250">
        <f t="shared" si="12"/>
        <v>1.5346949920919287E-2</v>
      </c>
      <c r="X54" s="250">
        <f t="shared" si="13"/>
        <v>1.5722743141696697E-2</v>
      </c>
      <c r="Y54" s="312">
        <f t="shared" si="14"/>
        <v>-3.9999999999999931E-2</v>
      </c>
      <c r="Z54" s="96">
        <f t="shared" si="15"/>
        <v>0.43519795457609484</v>
      </c>
      <c r="AA54" s="96">
        <f t="shared" si="16"/>
        <v>0.43040657009147631</v>
      </c>
      <c r="AB54" s="313">
        <f t="shared" si="17"/>
        <v>0.50000000000000044</v>
      </c>
      <c r="AC54" s="197">
        <v>0</v>
      </c>
    </row>
    <row r="55" spans="2:29" s="48" customFormat="1" ht="19.5" customHeight="1">
      <c r="B55" s="36">
        <v>50</v>
      </c>
      <c r="C55" s="52" t="s">
        <v>17</v>
      </c>
      <c r="D55" s="134">
        <v>398868</v>
      </c>
      <c r="E55" s="134">
        <v>6525</v>
      </c>
      <c r="F55" s="250">
        <f t="shared" si="19"/>
        <v>1.6358795390956405E-2</v>
      </c>
      <c r="G55" s="134">
        <v>14720595590</v>
      </c>
      <c r="H55" s="134">
        <v>6569673560</v>
      </c>
      <c r="I55" s="134">
        <v>8150922030</v>
      </c>
      <c r="J55" s="95">
        <f t="shared" si="18"/>
        <v>0.44629128759320802</v>
      </c>
      <c r="K55" s="201"/>
      <c r="L55" s="284" t="str">
        <f t="shared" si="4"/>
        <v>枚方市</v>
      </c>
      <c r="M55" s="285">
        <f t="shared" si="20"/>
        <v>1.4949433086259947E-2</v>
      </c>
      <c r="N55" s="285">
        <f t="shared" si="5"/>
        <v>1.49E-2</v>
      </c>
      <c r="O55" s="285">
        <f t="shared" si="6"/>
        <v>1.5415048401971674E-2</v>
      </c>
      <c r="P55" s="285">
        <f t="shared" si="7"/>
        <v>1.54E-2</v>
      </c>
      <c r="Q55" s="288">
        <f t="shared" si="8"/>
        <v>-5.0000000000000044E-2</v>
      </c>
      <c r="R55" s="284" t="str">
        <f t="shared" si="9"/>
        <v>豊中市</v>
      </c>
      <c r="S55" s="286">
        <f t="shared" si="21"/>
        <v>0.4302088797782726</v>
      </c>
      <c r="T55" s="286">
        <f t="shared" si="10"/>
        <v>0.42682859018168962</v>
      </c>
      <c r="U55" s="289">
        <f t="shared" si="11"/>
        <v>0.30000000000000027</v>
      </c>
      <c r="W55" s="250">
        <f t="shared" si="12"/>
        <v>1.5346949920919287E-2</v>
      </c>
      <c r="X55" s="250">
        <f t="shared" si="13"/>
        <v>1.5722743141696697E-2</v>
      </c>
      <c r="Y55" s="312">
        <f t="shared" si="14"/>
        <v>-3.9999999999999931E-2</v>
      </c>
      <c r="Z55" s="96">
        <f t="shared" si="15"/>
        <v>0.43519795457609484</v>
      </c>
      <c r="AA55" s="96">
        <f t="shared" si="16"/>
        <v>0.43040657009147631</v>
      </c>
      <c r="AB55" s="313">
        <f t="shared" si="17"/>
        <v>0.50000000000000044</v>
      </c>
      <c r="AC55" s="197">
        <v>0</v>
      </c>
    </row>
    <row r="56" spans="2:29" s="48" customFormat="1" ht="19.5" customHeight="1">
      <c r="B56" s="36">
        <v>51</v>
      </c>
      <c r="C56" s="52" t="s">
        <v>49</v>
      </c>
      <c r="D56" s="134">
        <v>559234</v>
      </c>
      <c r="E56" s="211">
        <v>10222</v>
      </c>
      <c r="F56" s="244">
        <f t="shared" si="19"/>
        <v>1.8278573906450608E-2</v>
      </c>
      <c r="G56" s="211">
        <v>21293498350</v>
      </c>
      <c r="H56" s="211">
        <v>9707339410</v>
      </c>
      <c r="I56" s="211">
        <v>11586158940</v>
      </c>
      <c r="J56" s="125">
        <f t="shared" si="18"/>
        <v>0.45588278874804994</v>
      </c>
      <c r="K56" s="201"/>
      <c r="L56" s="284" t="str">
        <f t="shared" si="4"/>
        <v>河内長野市</v>
      </c>
      <c r="M56" s="285">
        <f t="shared" si="20"/>
        <v>1.4902342956917204E-2</v>
      </c>
      <c r="N56" s="285">
        <f t="shared" si="5"/>
        <v>1.49E-2</v>
      </c>
      <c r="O56" s="285">
        <f t="shared" si="6"/>
        <v>1.3990329192386372E-2</v>
      </c>
      <c r="P56" s="285">
        <f t="shared" si="7"/>
        <v>1.4E-2</v>
      </c>
      <c r="Q56" s="288">
        <f t="shared" si="8"/>
        <v>8.9999999999999969E-2</v>
      </c>
      <c r="R56" s="284" t="str">
        <f t="shared" si="9"/>
        <v>泉大津市</v>
      </c>
      <c r="S56" s="286">
        <f t="shared" si="21"/>
        <v>0.42906840144990704</v>
      </c>
      <c r="T56" s="286">
        <f t="shared" si="10"/>
        <v>0.41799746469956123</v>
      </c>
      <c r="U56" s="289">
        <f t="shared" si="11"/>
        <v>1.100000000000001</v>
      </c>
      <c r="W56" s="250">
        <f t="shared" si="12"/>
        <v>1.5346949920919287E-2</v>
      </c>
      <c r="X56" s="250">
        <f t="shared" si="13"/>
        <v>1.5722743141696697E-2</v>
      </c>
      <c r="Y56" s="312">
        <f t="shared" si="14"/>
        <v>-3.9999999999999931E-2</v>
      </c>
      <c r="Z56" s="96">
        <f t="shared" si="15"/>
        <v>0.43519795457609484</v>
      </c>
      <c r="AA56" s="96">
        <f t="shared" si="16"/>
        <v>0.43040657009147631</v>
      </c>
      <c r="AB56" s="313">
        <f t="shared" si="17"/>
        <v>0.50000000000000044</v>
      </c>
      <c r="AC56" s="197">
        <v>0</v>
      </c>
    </row>
    <row r="57" spans="2:29" s="48" customFormat="1" ht="19.5" customHeight="1">
      <c r="B57" s="36">
        <v>52</v>
      </c>
      <c r="C57" s="52" t="s">
        <v>5</v>
      </c>
      <c r="D57" s="134">
        <v>501938</v>
      </c>
      <c r="E57" s="211">
        <v>7608</v>
      </c>
      <c r="F57" s="244">
        <f t="shared" si="19"/>
        <v>1.5157250497073343E-2</v>
      </c>
      <c r="G57" s="211">
        <v>16205064450</v>
      </c>
      <c r="H57" s="211">
        <v>7279119340</v>
      </c>
      <c r="I57" s="211">
        <v>8925945110</v>
      </c>
      <c r="J57" s="125">
        <f t="shared" si="18"/>
        <v>0.4491879290242502</v>
      </c>
      <c r="K57" s="201"/>
      <c r="L57" s="284" t="str">
        <f t="shared" si="4"/>
        <v>東大阪市</v>
      </c>
      <c r="M57" s="285">
        <f t="shared" si="20"/>
        <v>1.4899123704117672E-2</v>
      </c>
      <c r="N57" s="285">
        <f t="shared" si="5"/>
        <v>1.49E-2</v>
      </c>
      <c r="O57" s="285">
        <f t="shared" si="6"/>
        <v>1.5641512371752188E-2</v>
      </c>
      <c r="P57" s="285">
        <f t="shared" si="7"/>
        <v>1.5599999999999999E-2</v>
      </c>
      <c r="Q57" s="288">
        <f t="shared" si="8"/>
        <v>-6.9999999999999923E-2</v>
      </c>
      <c r="R57" s="284" t="str">
        <f t="shared" si="9"/>
        <v>太子町</v>
      </c>
      <c r="S57" s="286">
        <f t="shared" si="21"/>
        <v>0.42807080133354991</v>
      </c>
      <c r="T57" s="286">
        <f t="shared" si="10"/>
        <v>0.43928975481271815</v>
      </c>
      <c r="U57" s="289">
        <f t="shared" si="11"/>
        <v>-1.100000000000001</v>
      </c>
      <c r="W57" s="250">
        <f t="shared" si="12"/>
        <v>1.5346949920919287E-2</v>
      </c>
      <c r="X57" s="250">
        <f t="shared" si="13"/>
        <v>1.5722743141696697E-2</v>
      </c>
      <c r="Y57" s="312">
        <f t="shared" si="14"/>
        <v>-3.9999999999999931E-2</v>
      </c>
      <c r="Z57" s="96">
        <f t="shared" si="15"/>
        <v>0.43519795457609484</v>
      </c>
      <c r="AA57" s="96">
        <f t="shared" si="16"/>
        <v>0.43040657009147631</v>
      </c>
      <c r="AB57" s="313">
        <f t="shared" si="17"/>
        <v>0.50000000000000044</v>
      </c>
      <c r="AC57" s="197">
        <v>0</v>
      </c>
    </row>
    <row r="58" spans="2:29" s="48" customFormat="1" ht="19.5" customHeight="1">
      <c r="B58" s="36">
        <v>53</v>
      </c>
      <c r="C58" s="52" t="s">
        <v>23</v>
      </c>
      <c r="D58" s="134">
        <v>299439</v>
      </c>
      <c r="E58" s="211">
        <v>3549</v>
      </c>
      <c r="F58" s="244">
        <f t="shared" si="19"/>
        <v>1.1852163545830704E-2</v>
      </c>
      <c r="G58" s="211">
        <v>8767519210</v>
      </c>
      <c r="H58" s="211">
        <v>3482252060</v>
      </c>
      <c r="I58" s="211">
        <v>5285267150</v>
      </c>
      <c r="J58" s="125">
        <f t="shared" si="18"/>
        <v>0.3971764391491992</v>
      </c>
      <c r="K58" s="201"/>
      <c r="L58" s="284" t="str">
        <f t="shared" si="4"/>
        <v>羽曳野市</v>
      </c>
      <c r="M58" s="285">
        <f t="shared" si="20"/>
        <v>1.487845315763409E-2</v>
      </c>
      <c r="N58" s="285">
        <f t="shared" si="5"/>
        <v>1.49E-2</v>
      </c>
      <c r="O58" s="285">
        <f t="shared" si="6"/>
        <v>1.5330401984801352E-2</v>
      </c>
      <c r="P58" s="285">
        <f t="shared" si="7"/>
        <v>1.5299999999999999E-2</v>
      </c>
      <c r="Q58" s="288">
        <f t="shared" si="8"/>
        <v>-3.9999999999999931E-2</v>
      </c>
      <c r="R58" s="284" t="str">
        <f t="shared" si="9"/>
        <v>大阪市</v>
      </c>
      <c r="S58" s="286">
        <f t="shared" si="21"/>
        <v>0.42794265957239047</v>
      </c>
      <c r="T58" s="286">
        <f t="shared" si="10"/>
        <v>0.42806902060826402</v>
      </c>
      <c r="U58" s="289">
        <f t="shared" si="11"/>
        <v>0</v>
      </c>
      <c r="W58" s="250">
        <f t="shared" si="12"/>
        <v>1.5346949920919287E-2</v>
      </c>
      <c r="X58" s="250">
        <f t="shared" si="13"/>
        <v>1.5722743141696697E-2</v>
      </c>
      <c r="Y58" s="312">
        <f t="shared" si="14"/>
        <v>-3.9999999999999931E-2</v>
      </c>
      <c r="Z58" s="96">
        <f t="shared" si="15"/>
        <v>0.43519795457609484</v>
      </c>
      <c r="AA58" s="96">
        <f t="shared" si="16"/>
        <v>0.43040657009147631</v>
      </c>
      <c r="AB58" s="313">
        <f t="shared" si="17"/>
        <v>0.50000000000000044</v>
      </c>
      <c r="AC58" s="197">
        <v>0</v>
      </c>
    </row>
    <row r="59" spans="2:29" s="48" customFormat="1" ht="19.5" customHeight="1">
      <c r="B59" s="36">
        <v>54</v>
      </c>
      <c r="C59" s="52" t="s">
        <v>29</v>
      </c>
      <c r="D59" s="134">
        <v>464430</v>
      </c>
      <c r="E59" s="211">
        <v>6910</v>
      </c>
      <c r="F59" s="244">
        <f t="shared" si="19"/>
        <v>1.487845315763409E-2</v>
      </c>
      <c r="G59" s="211">
        <v>15178353360</v>
      </c>
      <c r="H59" s="211">
        <v>6627070760</v>
      </c>
      <c r="I59" s="211">
        <v>8551282600</v>
      </c>
      <c r="J59" s="125">
        <f t="shared" si="18"/>
        <v>0.43661328754306983</v>
      </c>
      <c r="K59" s="201"/>
      <c r="L59" s="284" t="str">
        <f t="shared" si="4"/>
        <v>住之江区</v>
      </c>
      <c r="M59" s="285">
        <f t="shared" si="20"/>
        <v>1.4841895836068554E-2</v>
      </c>
      <c r="N59" s="285">
        <f t="shared" si="5"/>
        <v>1.4800000000000001E-2</v>
      </c>
      <c r="O59" s="285">
        <f t="shared" si="6"/>
        <v>1.5868320061796875E-2</v>
      </c>
      <c r="P59" s="285">
        <f t="shared" si="7"/>
        <v>1.5900000000000001E-2</v>
      </c>
      <c r="Q59" s="288">
        <f t="shared" si="8"/>
        <v>-0.11000000000000003</v>
      </c>
      <c r="R59" s="284" t="str">
        <f t="shared" si="9"/>
        <v>福島区</v>
      </c>
      <c r="S59" s="286">
        <f t="shared" si="21"/>
        <v>0.42659038295398793</v>
      </c>
      <c r="T59" s="286">
        <f t="shared" si="10"/>
        <v>0.44374580776557049</v>
      </c>
      <c r="U59" s="289">
        <f t="shared" si="11"/>
        <v>-1.7000000000000015</v>
      </c>
      <c r="W59" s="250">
        <f t="shared" si="12"/>
        <v>1.5346949920919287E-2</v>
      </c>
      <c r="X59" s="250">
        <f t="shared" si="13"/>
        <v>1.5722743141696697E-2</v>
      </c>
      <c r="Y59" s="312">
        <f t="shared" si="14"/>
        <v>-3.9999999999999931E-2</v>
      </c>
      <c r="Z59" s="96">
        <f t="shared" si="15"/>
        <v>0.43519795457609484</v>
      </c>
      <c r="AA59" s="96">
        <f t="shared" si="16"/>
        <v>0.43040657009147631</v>
      </c>
      <c r="AB59" s="313">
        <f t="shared" si="17"/>
        <v>0.50000000000000044</v>
      </c>
      <c r="AC59" s="197">
        <v>0</v>
      </c>
    </row>
    <row r="60" spans="2:29" s="48" customFormat="1" ht="19.5" customHeight="1">
      <c r="B60" s="36">
        <v>55</v>
      </c>
      <c r="C60" s="52" t="s">
        <v>18</v>
      </c>
      <c r="D60" s="134">
        <v>473657</v>
      </c>
      <c r="E60" s="211">
        <v>7180</v>
      </c>
      <c r="F60" s="244">
        <f t="shared" si="19"/>
        <v>1.5158648557922717E-2</v>
      </c>
      <c r="G60" s="211">
        <v>15830631600</v>
      </c>
      <c r="H60" s="211">
        <v>6743494840</v>
      </c>
      <c r="I60" s="211">
        <v>9087136760</v>
      </c>
      <c r="J60" s="125">
        <f t="shared" si="18"/>
        <v>0.42597762429137698</v>
      </c>
      <c r="K60" s="201"/>
      <c r="L60" s="284" t="str">
        <f t="shared" si="4"/>
        <v>平野区</v>
      </c>
      <c r="M60" s="285">
        <f t="shared" si="20"/>
        <v>1.4836300083818026E-2</v>
      </c>
      <c r="N60" s="285">
        <f t="shared" si="5"/>
        <v>1.4800000000000001E-2</v>
      </c>
      <c r="O60" s="285">
        <f t="shared" si="6"/>
        <v>1.5181361095616831E-2</v>
      </c>
      <c r="P60" s="285">
        <f t="shared" si="7"/>
        <v>1.52E-2</v>
      </c>
      <c r="Q60" s="288">
        <f t="shared" si="8"/>
        <v>-3.9999999999999931E-2</v>
      </c>
      <c r="R60" s="284" t="str">
        <f t="shared" si="9"/>
        <v>淀川区</v>
      </c>
      <c r="S60" s="286">
        <f t="shared" si="21"/>
        <v>0.42645960249400999</v>
      </c>
      <c r="T60" s="286">
        <f t="shared" si="10"/>
        <v>0.41748211513287947</v>
      </c>
      <c r="U60" s="289">
        <f t="shared" si="11"/>
        <v>0.9000000000000008</v>
      </c>
      <c r="W60" s="250">
        <f t="shared" si="12"/>
        <v>1.5346949920919287E-2</v>
      </c>
      <c r="X60" s="250">
        <f t="shared" si="13"/>
        <v>1.5722743141696697E-2</v>
      </c>
      <c r="Y60" s="312">
        <f t="shared" si="14"/>
        <v>-3.9999999999999931E-2</v>
      </c>
      <c r="Z60" s="96">
        <f t="shared" si="15"/>
        <v>0.43519795457609484</v>
      </c>
      <c r="AA60" s="96">
        <f t="shared" si="16"/>
        <v>0.43040657009147631</v>
      </c>
      <c r="AB60" s="313">
        <f t="shared" si="17"/>
        <v>0.50000000000000044</v>
      </c>
      <c r="AC60" s="197">
        <v>0</v>
      </c>
    </row>
    <row r="61" spans="2:29" s="48" customFormat="1" ht="19.5" customHeight="1">
      <c r="B61" s="36">
        <v>56</v>
      </c>
      <c r="C61" s="52" t="s">
        <v>11</v>
      </c>
      <c r="D61" s="134">
        <v>300009</v>
      </c>
      <c r="E61" s="211">
        <v>4406</v>
      </c>
      <c r="F61" s="244">
        <f t="shared" si="19"/>
        <v>1.4686226079884269E-2</v>
      </c>
      <c r="G61" s="211">
        <v>9999335970</v>
      </c>
      <c r="H61" s="211">
        <v>4325701790</v>
      </c>
      <c r="I61" s="211">
        <v>5673634180</v>
      </c>
      <c r="J61" s="125">
        <f t="shared" si="18"/>
        <v>0.43259890486507974</v>
      </c>
      <c r="K61" s="201"/>
      <c r="L61" s="284" t="str">
        <f t="shared" si="4"/>
        <v>池田市</v>
      </c>
      <c r="M61" s="285">
        <f t="shared" si="20"/>
        <v>1.4771544470276949E-2</v>
      </c>
      <c r="N61" s="285">
        <f t="shared" si="5"/>
        <v>1.4800000000000001E-2</v>
      </c>
      <c r="O61" s="285">
        <f t="shared" si="6"/>
        <v>1.4815094149885612E-2</v>
      </c>
      <c r="P61" s="285">
        <f t="shared" si="7"/>
        <v>1.4800000000000001E-2</v>
      </c>
      <c r="Q61" s="288">
        <f t="shared" si="8"/>
        <v>0</v>
      </c>
      <c r="R61" s="284" t="str">
        <f t="shared" si="9"/>
        <v>西区</v>
      </c>
      <c r="S61" s="286">
        <f t="shared" si="21"/>
        <v>0.4264156664972702</v>
      </c>
      <c r="T61" s="286">
        <f t="shared" si="10"/>
        <v>0.43166998913865806</v>
      </c>
      <c r="U61" s="289">
        <f t="shared" si="11"/>
        <v>-0.60000000000000053</v>
      </c>
      <c r="W61" s="250">
        <f t="shared" si="12"/>
        <v>1.5346949920919287E-2</v>
      </c>
      <c r="X61" s="250">
        <f t="shared" si="13"/>
        <v>1.5722743141696697E-2</v>
      </c>
      <c r="Y61" s="312">
        <f t="shared" si="14"/>
        <v>-3.9999999999999931E-2</v>
      </c>
      <c r="Z61" s="96">
        <f t="shared" si="15"/>
        <v>0.43519795457609484</v>
      </c>
      <c r="AA61" s="96">
        <f t="shared" si="16"/>
        <v>0.43040657009147631</v>
      </c>
      <c r="AB61" s="313">
        <f t="shared" si="17"/>
        <v>0.50000000000000044</v>
      </c>
      <c r="AC61" s="197">
        <v>0</v>
      </c>
    </row>
    <row r="62" spans="2:29" s="48" customFormat="1" ht="19.5" customHeight="1">
      <c r="B62" s="36">
        <v>57</v>
      </c>
      <c r="C62" s="52" t="s">
        <v>50</v>
      </c>
      <c r="D62" s="134">
        <v>225487</v>
      </c>
      <c r="E62" s="211">
        <v>3996</v>
      </c>
      <c r="F62" s="244">
        <f t="shared" si="19"/>
        <v>1.7721642489367459E-2</v>
      </c>
      <c r="G62" s="211">
        <v>8224312980</v>
      </c>
      <c r="H62" s="211">
        <v>3734220600</v>
      </c>
      <c r="I62" s="211">
        <v>4490092380</v>
      </c>
      <c r="J62" s="125">
        <f t="shared" si="18"/>
        <v>0.45404650930490242</v>
      </c>
      <c r="K62" s="201"/>
      <c r="L62" s="284" t="str">
        <f t="shared" si="4"/>
        <v>守口市</v>
      </c>
      <c r="M62" s="285">
        <f t="shared" si="20"/>
        <v>1.4764652877611242E-2</v>
      </c>
      <c r="N62" s="285">
        <f t="shared" si="5"/>
        <v>1.4800000000000001E-2</v>
      </c>
      <c r="O62" s="285">
        <f t="shared" si="6"/>
        <v>1.4825632236174752E-2</v>
      </c>
      <c r="P62" s="285">
        <f t="shared" si="7"/>
        <v>1.4800000000000001E-2</v>
      </c>
      <c r="Q62" s="288">
        <f t="shared" si="8"/>
        <v>0</v>
      </c>
      <c r="R62" s="284" t="str">
        <f t="shared" si="9"/>
        <v>門真市</v>
      </c>
      <c r="S62" s="286">
        <f t="shared" si="21"/>
        <v>0.42597762429137698</v>
      </c>
      <c r="T62" s="286">
        <f t="shared" si="10"/>
        <v>0.42203459539312499</v>
      </c>
      <c r="U62" s="289">
        <f t="shared" si="11"/>
        <v>0.40000000000000036</v>
      </c>
      <c r="W62" s="250">
        <f t="shared" si="12"/>
        <v>1.5346949920919287E-2</v>
      </c>
      <c r="X62" s="250">
        <f t="shared" si="13"/>
        <v>1.5722743141696697E-2</v>
      </c>
      <c r="Y62" s="312">
        <f t="shared" si="14"/>
        <v>-3.9999999999999931E-2</v>
      </c>
      <c r="Z62" s="96">
        <f t="shared" si="15"/>
        <v>0.43519795457609484</v>
      </c>
      <c r="AA62" s="96">
        <f t="shared" si="16"/>
        <v>0.43040657009147631</v>
      </c>
      <c r="AB62" s="313">
        <f t="shared" si="17"/>
        <v>0.50000000000000044</v>
      </c>
      <c r="AC62" s="197">
        <v>0</v>
      </c>
    </row>
    <row r="63" spans="2:29" s="48" customFormat="1" ht="19.5" customHeight="1">
      <c r="B63" s="36">
        <v>58</v>
      </c>
      <c r="C63" s="52" t="s">
        <v>30</v>
      </c>
      <c r="D63" s="134">
        <v>261119</v>
      </c>
      <c r="E63" s="211">
        <v>3535</v>
      </c>
      <c r="F63" s="244">
        <f t="shared" si="19"/>
        <v>1.3537888855272883E-2</v>
      </c>
      <c r="G63" s="211">
        <v>8477279700</v>
      </c>
      <c r="H63" s="211">
        <v>3542834930</v>
      </c>
      <c r="I63" s="211">
        <v>4934444770</v>
      </c>
      <c r="J63" s="125">
        <f t="shared" si="18"/>
        <v>0.41792120295382018</v>
      </c>
      <c r="K63" s="201"/>
      <c r="L63" s="284" t="str">
        <f t="shared" si="4"/>
        <v>鶴見区</v>
      </c>
      <c r="M63" s="285">
        <f t="shared" si="20"/>
        <v>1.4757633348648762E-2</v>
      </c>
      <c r="N63" s="285">
        <f t="shared" si="5"/>
        <v>1.4800000000000001E-2</v>
      </c>
      <c r="O63" s="285">
        <f t="shared" si="6"/>
        <v>1.5736577981181832E-2</v>
      </c>
      <c r="P63" s="285">
        <f t="shared" si="7"/>
        <v>1.5699999999999999E-2</v>
      </c>
      <c r="Q63" s="288">
        <f t="shared" si="8"/>
        <v>-8.9999999999999802E-2</v>
      </c>
      <c r="R63" s="284" t="str">
        <f t="shared" si="9"/>
        <v>田尻町</v>
      </c>
      <c r="S63" s="286">
        <f t="shared" si="21"/>
        <v>0.4253544070923671</v>
      </c>
      <c r="T63" s="286">
        <f t="shared" si="10"/>
        <v>0.42528561165334156</v>
      </c>
      <c r="U63" s="289">
        <f t="shared" si="11"/>
        <v>0</v>
      </c>
      <c r="W63" s="250">
        <f t="shared" si="12"/>
        <v>1.5346949920919287E-2</v>
      </c>
      <c r="X63" s="250">
        <f t="shared" si="13"/>
        <v>1.5722743141696697E-2</v>
      </c>
      <c r="Y63" s="312">
        <f t="shared" si="14"/>
        <v>-3.9999999999999931E-2</v>
      </c>
      <c r="Z63" s="96">
        <f t="shared" si="15"/>
        <v>0.43519795457609484</v>
      </c>
      <c r="AA63" s="96">
        <f t="shared" si="16"/>
        <v>0.43040657009147631</v>
      </c>
      <c r="AB63" s="313">
        <f t="shared" si="17"/>
        <v>0.50000000000000044</v>
      </c>
      <c r="AC63" s="197">
        <v>0</v>
      </c>
    </row>
    <row r="64" spans="2:29" s="48" customFormat="1" ht="19.5" customHeight="1">
      <c r="B64" s="36">
        <v>59</v>
      </c>
      <c r="C64" s="52" t="s">
        <v>24</v>
      </c>
      <c r="D64" s="134">
        <v>1862727</v>
      </c>
      <c r="E64" s="211">
        <v>27753</v>
      </c>
      <c r="F64" s="244">
        <f t="shared" si="19"/>
        <v>1.4899123704117672E-2</v>
      </c>
      <c r="G64" s="211">
        <v>62323975230</v>
      </c>
      <c r="H64" s="211">
        <v>27255748820</v>
      </c>
      <c r="I64" s="211">
        <v>35068226410</v>
      </c>
      <c r="J64" s="125">
        <f t="shared" si="18"/>
        <v>0.43732365786064764</v>
      </c>
      <c r="K64" s="201"/>
      <c r="L64" s="284" t="str">
        <f t="shared" si="4"/>
        <v>摂津市</v>
      </c>
      <c r="M64" s="285">
        <f t="shared" si="20"/>
        <v>1.4686226079884269E-2</v>
      </c>
      <c r="N64" s="285">
        <f t="shared" si="5"/>
        <v>1.47E-2</v>
      </c>
      <c r="O64" s="285">
        <f t="shared" si="6"/>
        <v>1.5040504395677206E-2</v>
      </c>
      <c r="P64" s="285">
        <f t="shared" si="7"/>
        <v>1.4999999999999999E-2</v>
      </c>
      <c r="Q64" s="288">
        <f t="shared" si="8"/>
        <v>-2.9999999999999992E-2</v>
      </c>
      <c r="R64" s="284" t="str">
        <f t="shared" si="9"/>
        <v>泉佐野市</v>
      </c>
      <c r="S64" s="286">
        <f t="shared" si="21"/>
        <v>0.42500575140861246</v>
      </c>
      <c r="T64" s="286">
        <f t="shared" si="10"/>
        <v>0.41019065588882508</v>
      </c>
      <c r="U64" s="289">
        <f t="shared" si="11"/>
        <v>1.5000000000000013</v>
      </c>
      <c r="W64" s="250">
        <f t="shared" si="12"/>
        <v>1.5346949920919287E-2</v>
      </c>
      <c r="X64" s="250">
        <f t="shared" si="13"/>
        <v>1.5722743141696697E-2</v>
      </c>
      <c r="Y64" s="312">
        <f t="shared" si="14"/>
        <v>-3.9999999999999931E-2</v>
      </c>
      <c r="Z64" s="96">
        <f t="shared" si="15"/>
        <v>0.43519795457609484</v>
      </c>
      <c r="AA64" s="96">
        <f t="shared" si="16"/>
        <v>0.43040657009147631</v>
      </c>
      <c r="AB64" s="313">
        <f t="shared" si="17"/>
        <v>0.50000000000000044</v>
      </c>
      <c r="AC64" s="197">
        <v>0</v>
      </c>
    </row>
    <row r="65" spans="2:29" s="48" customFormat="1" ht="19.5" customHeight="1">
      <c r="B65" s="36">
        <v>60</v>
      </c>
      <c r="C65" s="52" t="s">
        <v>51</v>
      </c>
      <c r="D65" s="134">
        <v>215204</v>
      </c>
      <c r="E65" s="211">
        <v>4129</v>
      </c>
      <c r="F65" s="244">
        <f t="shared" si="19"/>
        <v>1.9186446348580882E-2</v>
      </c>
      <c r="G65" s="211">
        <v>8521564920</v>
      </c>
      <c r="H65" s="211">
        <v>3788361000</v>
      </c>
      <c r="I65" s="211">
        <v>4733203920</v>
      </c>
      <c r="J65" s="125">
        <f t="shared" si="18"/>
        <v>0.44456165452765217</v>
      </c>
      <c r="K65" s="201"/>
      <c r="L65" s="284" t="str">
        <f t="shared" si="4"/>
        <v>北区</v>
      </c>
      <c r="M65" s="285">
        <f t="shared" si="20"/>
        <v>1.4627859141749871E-2</v>
      </c>
      <c r="N65" s="285">
        <f t="shared" si="5"/>
        <v>1.46E-2</v>
      </c>
      <c r="O65" s="285">
        <f t="shared" si="6"/>
        <v>1.6056084585796493E-2</v>
      </c>
      <c r="P65" s="285">
        <f t="shared" si="7"/>
        <v>1.61E-2</v>
      </c>
      <c r="Q65" s="288">
        <f t="shared" si="8"/>
        <v>-0.14999999999999997</v>
      </c>
      <c r="R65" s="284" t="str">
        <f t="shared" si="9"/>
        <v>河内長野市</v>
      </c>
      <c r="S65" s="286">
        <f t="shared" si="21"/>
        <v>0.4247781034786981</v>
      </c>
      <c r="T65" s="286">
        <f t="shared" si="10"/>
        <v>0.39446807513946236</v>
      </c>
      <c r="U65" s="289">
        <f t="shared" si="11"/>
        <v>3.099999999999997</v>
      </c>
      <c r="W65" s="250">
        <f t="shared" si="12"/>
        <v>1.5346949920919287E-2</v>
      </c>
      <c r="X65" s="250">
        <f t="shared" si="13"/>
        <v>1.5722743141696697E-2</v>
      </c>
      <c r="Y65" s="312">
        <f t="shared" si="14"/>
        <v>-3.9999999999999931E-2</v>
      </c>
      <c r="Z65" s="96">
        <f t="shared" si="15"/>
        <v>0.43519795457609484</v>
      </c>
      <c r="AA65" s="96">
        <f t="shared" si="16"/>
        <v>0.43040657009147631</v>
      </c>
      <c r="AB65" s="313">
        <f t="shared" si="17"/>
        <v>0.50000000000000044</v>
      </c>
      <c r="AC65" s="197">
        <v>0</v>
      </c>
    </row>
    <row r="66" spans="2:29" s="48" customFormat="1" ht="19.5" customHeight="1">
      <c r="B66" s="36">
        <v>61</v>
      </c>
      <c r="C66" s="52" t="s">
        <v>19</v>
      </c>
      <c r="D66" s="134">
        <v>207674</v>
      </c>
      <c r="E66" s="211">
        <v>3366</v>
      </c>
      <c r="F66" s="244">
        <f t="shared" si="19"/>
        <v>1.6208095380259444E-2</v>
      </c>
      <c r="G66" s="211">
        <v>7201313950</v>
      </c>
      <c r="H66" s="211">
        <v>3151192890</v>
      </c>
      <c r="I66" s="211">
        <v>4050121060</v>
      </c>
      <c r="J66" s="125">
        <f t="shared" si="18"/>
        <v>0.4375858227927974</v>
      </c>
      <c r="K66" s="201"/>
      <c r="L66" s="284" t="str">
        <f t="shared" si="4"/>
        <v>泉大津市</v>
      </c>
      <c r="M66" s="285">
        <f t="shared" si="20"/>
        <v>1.4451658526270544E-2</v>
      </c>
      <c r="N66" s="285">
        <f t="shared" si="5"/>
        <v>1.4500000000000001E-2</v>
      </c>
      <c r="O66" s="285">
        <f t="shared" si="6"/>
        <v>1.4482378460415071E-2</v>
      </c>
      <c r="P66" s="285">
        <f t="shared" si="7"/>
        <v>1.4500000000000001E-2</v>
      </c>
      <c r="Q66" s="288">
        <f t="shared" si="8"/>
        <v>0</v>
      </c>
      <c r="R66" s="284" t="str">
        <f t="shared" si="9"/>
        <v>旭区</v>
      </c>
      <c r="S66" s="286">
        <f t="shared" si="21"/>
        <v>0.42453161050709987</v>
      </c>
      <c r="T66" s="286">
        <f t="shared" si="10"/>
        <v>0.42417825840155921</v>
      </c>
      <c r="U66" s="289">
        <f t="shared" si="11"/>
        <v>0.10000000000000009</v>
      </c>
      <c r="W66" s="250">
        <f t="shared" si="12"/>
        <v>1.5346949920919287E-2</v>
      </c>
      <c r="X66" s="250">
        <f t="shared" si="13"/>
        <v>1.5722743141696697E-2</v>
      </c>
      <c r="Y66" s="312">
        <f t="shared" si="14"/>
        <v>-3.9999999999999931E-2</v>
      </c>
      <c r="Z66" s="96">
        <f t="shared" si="15"/>
        <v>0.43519795457609484</v>
      </c>
      <c r="AA66" s="96">
        <f t="shared" si="16"/>
        <v>0.43040657009147631</v>
      </c>
      <c r="AB66" s="313">
        <f t="shared" si="17"/>
        <v>0.50000000000000044</v>
      </c>
      <c r="AC66" s="197">
        <v>0</v>
      </c>
    </row>
    <row r="67" spans="2:29" s="48" customFormat="1" ht="19.5" customHeight="1">
      <c r="B67" s="36">
        <v>62</v>
      </c>
      <c r="C67" s="52" t="s">
        <v>20</v>
      </c>
      <c r="D67" s="134">
        <v>305442</v>
      </c>
      <c r="E67" s="211">
        <v>4329</v>
      </c>
      <c r="F67" s="244">
        <f t="shared" si="19"/>
        <v>1.417290352996641E-2</v>
      </c>
      <c r="G67" s="211">
        <v>9643967500</v>
      </c>
      <c r="H67" s="211">
        <v>4183916210</v>
      </c>
      <c r="I67" s="211">
        <v>5460051290</v>
      </c>
      <c r="J67" s="125">
        <f t="shared" si="18"/>
        <v>0.43383765136081182</v>
      </c>
      <c r="K67" s="201"/>
      <c r="L67" s="284" t="str">
        <f t="shared" si="4"/>
        <v>住吉区</v>
      </c>
      <c r="M67" s="285">
        <f t="shared" si="20"/>
        <v>1.4317940216153282E-2</v>
      </c>
      <c r="N67" s="285">
        <f t="shared" si="5"/>
        <v>1.43E-2</v>
      </c>
      <c r="O67" s="285">
        <f t="shared" si="6"/>
        <v>1.4727959368026075E-2</v>
      </c>
      <c r="P67" s="285">
        <f t="shared" si="7"/>
        <v>1.47E-2</v>
      </c>
      <c r="Q67" s="288">
        <f t="shared" si="8"/>
        <v>-3.9999999999999931E-2</v>
      </c>
      <c r="R67" s="284" t="str">
        <f t="shared" si="9"/>
        <v>西淀川区</v>
      </c>
      <c r="S67" s="286">
        <f t="shared" si="21"/>
        <v>0.42262844906161912</v>
      </c>
      <c r="T67" s="286">
        <f t="shared" si="10"/>
        <v>0.43003898825606801</v>
      </c>
      <c r="U67" s="289">
        <f t="shared" si="11"/>
        <v>-0.70000000000000062</v>
      </c>
      <c r="W67" s="250">
        <f t="shared" si="12"/>
        <v>1.5346949920919287E-2</v>
      </c>
      <c r="X67" s="250">
        <f t="shared" si="13"/>
        <v>1.5722743141696697E-2</v>
      </c>
      <c r="Y67" s="312">
        <f t="shared" si="14"/>
        <v>-3.9999999999999931E-2</v>
      </c>
      <c r="Z67" s="96">
        <f t="shared" si="15"/>
        <v>0.43519795457609484</v>
      </c>
      <c r="AA67" s="96">
        <f t="shared" si="16"/>
        <v>0.43040657009147631</v>
      </c>
      <c r="AB67" s="313">
        <f t="shared" si="17"/>
        <v>0.50000000000000044</v>
      </c>
      <c r="AC67" s="197">
        <v>0</v>
      </c>
    </row>
    <row r="68" spans="2:29" s="48" customFormat="1" ht="19.5" customHeight="1">
      <c r="B68" s="36">
        <v>63</v>
      </c>
      <c r="C68" s="52" t="s">
        <v>31</v>
      </c>
      <c r="D68" s="134">
        <v>205819</v>
      </c>
      <c r="E68" s="211">
        <v>3632</v>
      </c>
      <c r="F68" s="244">
        <f t="shared" si="19"/>
        <v>1.7646572959736467E-2</v>
      </c>
      <c r="G68" s="211">
        <v>7676234180</v>
      </c>
      <c r="H68" s="211">
        <v>3427147600</v>
      </c>
      <c r="I68" s="211">
        <v>4249086580</v>
      </c>
      <c r="J68" s="125">
        <f t="shared" si="18"/>
        <v>0.44646209581896834</v>
      </c>
      <c r="K68" s="201"/>
      <c r="L68" s="284" t="str">
        <f t="shared" si="4"/>
        <v>高槻市</v>
      </c>
      <c r="M68" s="285">
        <f t="shared" si="20"/>
        <v>1.430134246219625E-2</v>
      </c>
      <c r="N68" s="285">
        <f t="shared" si="5"/>
        <v>1.43E-2</v>
      </c>
      <c r="O68" s="285">
        <f t="shared" si="6"/>
        <v>1.5002609587564258E-2</v>
      </c>
      <c r="P68" s="285">
        <f t="shared" si="7"/>
        <v>1.4999999999999999E-2</v>
      </c>
      <c r="Q68" s="288">
        <f t="shared" si="8"/>
        <v>-6.9999999999999923E-2</v>
      </c>
      <c r="R68" s="284" t="str">
        <f t="shared" si="9"/>
        <v>河南町</v>
      </c>
      <c r="S68" s="286">
        <f t="shared" si="21"/>
        <v>0.4220873593254601</v>
      </c>
      <c r="T68" s="286">
        <f t="shared" si="10"/>
        <v>0.40266430571978834</v>
      </c>
      <c r="U68" s="289">
        <f t="shared" si="11"/>
        <v>1.8999999999999961</v>
      </c>
      <c r="W68" s="250">
        <f t="shared" si="12"/>
        <v>1.5346949920919287E-2</v>
      </c>
      <c r="X68" s="250">
        <f t="shared" si="13"/>
        <v>1.5722743141696697E-2</v>
      </c>
      <c r="Y68" s="312">
        <f t="shared" si="14"/>
        <v>-3.9999999999999931E-2</v>
      </c>
      <c r="Z68" s="96">
        <f t="shared" si="15"/>
        <v>0.43519795457609484</v>
      </c>
      <c r="AA68" s="96">
        <f t="shared" si="16"/>
        <v>0.43040657009147631</v>
      </c>
      <c r="AB68" s="313">
        <f t="shared" si="17"/>
        <v>0.50000000000000044</v>
      </c>
      <c r="AC68" s="197">
        <v>0</v>
      </c>
    </row>
    <row r="69" spans="2:29" s="48" customFormat="1" ht="19.5" customHeight="1">
      <c r="B69" s="36">
        <v>64</v>
      </c>
      <c r="C69" s="52" t="s">
        <v>52</v>
      </c>
      <c r="D69" s="134">
        <v>223849</v>
      </c>
      <c r="E69" s="211">
        <v>3956</v>
      </c>
      <c r="F69" s="244">
        <f t="shared" si="19"/>
        <v>1.7672627530165425E-2</v>
      </c>
      <c r="G69" s="211">
        <v>8687649910</v>
      </c>
      <c r="H69" s="211">
        <v>3789419890</v>
      </c>
      <c r="I69" s="211">
        <v>4898230020</v>
      </c>
      <c r="J69" s="125">
        <f t="shared" si="18"/>
        <v>0.43618469082624439</v>
      </c>
      <c r="K69" s="201"/>
      <c r="L69" s="284" t="str">
        <f t="shared" si="4"/>
        <v>都島区</v>
      </c>
      <c r="M69" s="285">
        <f t="shared" si="20"/>
        <v>1.425546396430462E-2</v>
      </c>
      <c r="N69" s="285">
        <f t="shared" si="5"/>
        <v>1.43E-2</v>
      </c>
      <c r="O69" s="285">
        <f t="shared" si="6"/>
        <v>1.4642368372721294E-2</v>
      </c>
      <c r="P69" s="285">
        <f t="shared" si="7"/>
        <v>1.46E-2</v>
      </c>
      <c r="Q69" s="288">
        <f t="shared" si="8"/>
        <v>-2.9999999999999992E-2</v>
      </c>
      <c r="R69" s="284" t="str">
        <f t="shared" si="9"/>
        <v>東住吉区</v>
      </c>
      <c r="S69" s="286">
        <f t="shared" si="21"/>
        <v>0.41969944451869123</v>
      </c>
      <c r="T69" s="286">
        <f t="shared" si="10"/>
        <v>0.41931710332890088</v>
      </c>
      <c r="U69" s="289">
        <f t="shared" si="11"/>
        <v>0.10000000000000009</v>
      </c>
      <c r="W69" s="250">
        <f t="shared" si="12"/>
        <v>1.5346949920919287E-2</v>
      </c>
      <c r="X69" s="250">
        <f t="shared" si="13"/>
        <v>1.5722743141696697E-2</v>
      </c>
      <c r="Y69" s="312">
        <f t="shared" si="14"/>
        <v>-3.9999999999999931E-2</v>
      </c>
      <c r="Z69" s="96">
        <f t="shared" si="15"/>
        <v>0.43519795457609484</v>
      </c>
      <c r="AA69" s="96">
        <f t="shared" si="16"/>
        <v>0.43040657009147631</v>
      </c>
      <c r="AB69" s="313">
        <f t="shared" si="17"/>
        <v>0.50000000000000044</v>
      </c>
      <c r="AC69" s="197">
        <v>0</v>
      </c>
    </row>
    <row r="70" spans="2:29" s="48" customFormat="1" ht="19.5" customHeight="1">
      <c r="B70" s="36">
        <v>65</v>
      </c>
      <c r="C70" s="52" t="s">
        <v>12</v>
      </c>
      <c r="D70" s="134">
        <v>121578</v>
      </c>
      <c r="E70" s="211">
        <v>1953</v>
      </c>
      <c r="F70" s="244">
        <f t="shared" si="19"/>
        <v>1.6063761535804175E-2</v>
      </c>
      <c r="G70" s="211">
        <v>3942436580</v>
      </c>
      <c r="H70" s="211">
        <v>1847879460</v>
      </c>
      <c r="I70" s="211">
        <v>2094557120</v>
      </c>
      <c r="J70" s="125">
        <f t="shared" si="18"/>
        <v>0.46871507569057713</v>
      </c>
      <c r="K70" s="201"/>
      <c r="L70" s="284" t="str">
        <f t="shared" si="4"/>
        <v>交野市</v>
      </c>
      <c r="M70" s="285">
        <f t="shared" ref="M70:M79" si="22">LARGE(F$6:F$79,ROW(A65))</f>
        <v>1.417290352996641E-2</v>
      </c>
      <c r="N70" s="285">
        <f t="shared" si="5"/>
        <v>1.4200000000000001E-2</v>
      </c>
      <c r="O70" s="285">
        <f t="shared" si="6"/>
        <v>1.4295376291195278E-2</v>
      </c>
      <c r="P70" s="285">
        <f t="shared" si="7"/>
        <v>1.43E-2</v>
      </c>
      <c r="Q70" s="288">
        <f t="shared" si="8"/>
        <v>-9.9999999999999395E-3</v>
      </c>
      <c r="R70" s="284" t="str">
        <f t="shared" si="9"/>
        <v>天王寺区</v>
      </c>
      <c r="S70" s="286">
        <f t="shared" ref="S70:S79" si="23">LARGE(J$6:J$79,ROW(A65))</f>
        <v>0.41897317591161065</v>
      </c>
      <c r="T70" s="286">
        <f t="shared" si="10"/>
        <v>0.41611252841888074</v>
      </c>
      <c r="U70" s="289">
        <f t="shared" si="11"/>
        <v>0.30000000000000027</v>
      </c>
      <c r="W70" s="250">
        <f t="shared" si="12"/>
        <v>1.5346949920919287E-2</v>
      </c>
      <c r="X70" s="250">
        <f t="shared" si="13"/>
        <v>1.5722743141696697E-2</v>
      </c>
      <c r="Y70" s="312">
        <f t="shared" si="14"/>
        <v>-3.9999999999999931E-2</v>
      </c>
      <c r="Z70" s="96">
        <f t="shared" si="15"/>
        <v>0.43519795457609484</v>
      </c>
      <c r="AA70" s="96">
        <f t="shared" si="16"/>
        <v>0.43040657009147631</v>
      </c>
      <c r="AB70" s="313">
        <f t="shared" si="17"/>
        <v>0.50000000000000044</v>
      </c>
      <c r="AC70" s="197">
        <v>0</v>
      </c>
    </row>
    <row r="71" spans="2:29" s="48" customFormat="1" ht="19.5" customHeight="1">
      <c r="B71" s="36">
        <v>66</v>
      </c>
      <c r="C71" s="52" t="s">
        <v>6</v>
      </c>
      <c r="D71" s="134">
        <v>117980</v>
      </c>
      <c r="E71" s="211">
        <v>1588</v>
      </c>
      <c r="F71" s="244">
        <f t="shared" ref="F71:F79" si="24">IFERROR(E71/D71,"-")</f>
        <v>1.3459908459060858E-2</v>
      </c>
      <c r="G71" s="211">
        <v>3570317290</v>
      </c>
      <c r="H71" s="211">
        <v>1611680230</v>
      </c>
      <c r="I71" s="211">
        <v>1958637060</v>
      </c>
      <c r="J71" s="125">
        <f t="shared" ref="J71:J79" si="25">IFERROR(H71/G71,"-")</f>
        <v>0.4514109248816931</v>
      </c>
      <c r="K71" s="201"/>
      <c r="L71" s="284" t="str">
        <f t="shared" ref="L71:L78" si="26">INDEX($C$6:$C$79,MATCH(M71,F$6:F$79,0))</f>
        <v>天王寺区</v>
      </c>
      <c r="M71" s="285">
        <f t="shared" si="22"/>
        <v>1.4039267795367591E-2</v>
      </c>
      <c r="N71" s="285">
        <f t="shared" ref="N71:N79" si="27">ROUND(M71,4)</f>
        <v>1.4E-2</v>
      </c>
      <c r="O71" s="285">
        <f t="shared" ref="O71:O79" si="28">VLOOKUP(L71,$M$87:$T$160,4,FALSE)</f>
        <v>1.46254706449965E-2</v>
      </c>
      <c r="P71" s="285">
        <f t="shared" ref="P71:P79" si="29">ROUND(O71,4)</f>
        <v>1.46E-2</v>
      </c>
      <c r="Q71" s="288">
        <f t="shared" ref="Q71:Q79" si="30">(N71-P71)*100</f>
        <v>-5.9999999999999984E-2</v>
      </c>
      <c r="R71" s="284" t="str">
        <f t="shared" ref="R71:R79" si="31">INDEX($C$6:$C$79,MATCH(S71,J$6:J$79,0))</f>
        <v>藤井寺市</v>
      </c>
      <c r="S71" s="286">
        <f t="shared" si="23"/>
        <v>0.41792120295382018</v>
      </c>
      <c r="T71" s="286">
        <f t="shared" ref="T71:T79" si="32">VLOOKUP(R71,$M$87:$T$160,8,FALSE)</f>
        <v>0.40119821606423756</v>
      </c>
      <c r="U71" s="289">
        <f t="shared" ref="U71:U79" si="33">(ROUND(S71,3)-ROUND(T71,3))*100</f>
        <v>1.699999999999996</v>
      </c>
      <c r="W71" s="250">
        <f t="shared" ref="W71:W79" si="34">$F$80</f>
        <v>1.5346949920919287E-2</v>
      </c>
      <c r="X71" s="250">
        <f t="shared" ref="X71:X79" si="35">$P$161</f>
        <v>1.5722743141696697E-2</v>
      </c>
      <c r="Y71" s="312">
        <f t="shared" ref="Y71:Y79" si="36">(ROUND(W71,4)-ROUND(X71,4))*100</f>
        <v>-3.9999999999999931E-2</v>
      </c>
      <c r="Z71" s="96">
        <f t="shared" ref="Z71:Z79" si="37">$J$80</f>
        <v>0.43519795457609484</v>
      </c>
      <c r="AA71" s="96">
        <f t="shared" ref="AA71:AA79" si="38">$T$161</f>
        <v>0.43040657009147631</v>
      </c>
      <c r="AB71" s="313">
        <f t="shared" ref="AB71:AB79" si="39">(ROUND(Z71,3)-ROUND(AA71,3))*100</f>
        <v>0.50000000000000044</v>
      </c>
      <c r="AC71" s="197">
        <v>0</v>
      </c>
    </row>
    <row r="72" spans="2:29" s="48" customFormat="1" ht="19.5" customHeight="1">
      <c r="B72" s="36">
        <v>67</v>
      </c>
      <c r="C72" s="52" t="s">
        <v>7</v>
      </c>
      <c r="D72" s="134">
        <v>40056</v>
      </c>
      <c r="E72" s="211">
        <v>1074</v>
      </c>
      <c r="F72" s="244">
        <f t="shared" si="24"/>
        <v>2.6812462552426603E-2</v>
      </c>
      <c r="G72" s="211">
        <v>1936466720</v>
      </c>
      <c r="H72" s="211">
        <v>1008253630</v>
      </c>
      <c r="I72" s="211">
        <v>928213090</v>
      </c>
      <c r="J72" s="125">
        <f t="shared" si="25"/>
        <v>0.52066664486751413</v>
      </c>
      <c r="K72" s="201"/>
      <c r="L72" s="284" t="str">
        <f t="shared" si="26"/>
        <v>豊中市</v>
      </c>
      <c r="M72" s="285">
        <f t="shared" si="22"/>
        <v>1.3856103956152657E-2</v>
      </c>
      <c r="N72" s="285">
        <f t="shared" si="27"/>
        <v>1.3899999999999999E-2</v>
      </c>
      <c r="O72" s="285">
        <f t="shared" si="28"/>
        <v>1.4099639559571421E-2</v>
      </c>
      <c r="P72" s="285">
        <f t="shared" si="29"/>
        <v>1.41E-2</v>
      </c>
      <c r="Q72" s="288">
        <f t="shared" si="30"/>
        <v>-2.0000000000000052E-2</v>
      </c>
      <c r="R72" s="284" t="str">
        <f t="shared" si="31"/>
        <v>西成区</v>
      </c>
      <c r="S72" s="286">
        <f t="shared" si="23"/>
        <v>0.41626115182326195</v>
      </c>
      <c r="T72" s="286">
        <f t="shared" si="32"/>
        <v>0.43286862962860795</v>
      </c>
      <c r="U72" s="289">
        <f t="shared" si="33"/>
        <v>-1.7000000000000015</v>
      </c>
      <c r="W72" s="250">
        <f t="shared" si="34"/>
        <v>1.5346949920919287E-2</v>
      </c>
      <c r="X72" s="250">
        <f t="shared" si="35"/>
        <v>1.5722743141696697E-2</v>
      </c>
      <c r="Y72" s="312">
        <f t="shared" si="36"/>
        <v>-3.9999999999999931E-2</v>
      </c>
      <c r="Z72" s="96">
        <f t="shared" si="37"/>
        <v>0.43519795457609484</v>
      </c>
      <c r="AA72" s="96">
        <f t="shared" si="38"/>
        <v>0.43040657009147631</v>
      </c>
      <c r="AB72" s="313">
        <f t="shared" si="39"/>
        <v>0.50000000000000044</v>
      </c>
      <c r="AC72" s="197">
        <v>0</v>
      </c>
    </row>
    <row r="73" spans="2:29" s="48" customFormat="1" ht="19.5" customHeight="1">
      <c r="B73" s="36">
        <v>68</v>
      </c>
      <c r="C73" s="52" t="s">
        <v>53</v>
      </c>
      <c r="D73" s="134">
        <v>69922</v>
      </c>
      <c r="E73" s="211">
        <v>1193</v>
      </c>
      <c r="F73" s="244">
        <f t="shared" si="24"/>
        <v>1.706186893967564E-2</v>
      </c>
      <c r="G73" s="211">
        <v>2515275180</v>
      </c>
      <c r="H73" s="211">
        <v>1105427400</v>
      </c>
      <c r="I73" s="211">
        <v>1409847780</v>
      </c>
      <c r="J73" s="125">
        <f t="shared" si="25"/>
        <v>0.43948567090778512</v>
      </c>
      <c r="K73" s="201"/>
      <c r="L73" s="284" t="str">
        <f t="shared" si="26"/>
        <v>吹田市</v>
      </c>
      <c r="M73" s="285">
        <f t="shared" si="22"/>
        <v>1.380800452919651E-2</v>
      </c>
      <c r="N73" s="285">
        <f t="shared" si="27"/>
        <v>1.38E-2</v>
      </c>
      <c r="O73" s="285">
        <f t="shared" si="28"/>
        <v>1.4098490104607883E-2</v>
      </c>
      <c r="P73" s="285">
        <f t="shared" si="29"/>
        <v>1.41E-2</v>
      </c>
      <c r="Q73" s="288">
        <f t="shared" si="30"/>
        <v>-2.9999999999999992E-2</v>
      </c>
      <c r="R73" s="284" t="str">
        <f t="shared" si="31"/>
        <v>生野区</v>
      </c>
      <c r="S73" s="286">
        <f t="shared" si="23"/>
        <v>0.41602829226134969</v>
      </c>
      <c r="T73" s="286">
        <f t="shared" si="32"/>
        <v>0.41326497463348733</v>
      </c>
      <c r="U73" s="289">
        <f t="shared" si="33"/>
        <v>0.30000000000000027</v>
      </c>
      <c r="W73" s="250">
        <f t="shared" si="34"/>
        <v>1.5346949920919287E-2</v>
      </c>
      <c r="X73" s="250">
        <f t="shared" si="35"/>
        <v>1.5722743141696697E-2</v>
      </c>
      <c r="Y73" s="312">
        <f t="shared" si="36"/>
        <v>-3.9999999999999931E-2</v>
      </c>
      <c r="Z73" s="96">
        <f t="shared" si="37"/>
        <v>0.43519795457609484</v>
      </c>
      <c r="AA73" s="96">
        <f t="shared" si="38"/>
        <v>0.43040657009147631</v>
      </c>
      <c r="AB73" s="313">
        <f t="shared" si="39"/>
        <v>0.50000000000000044</v>
      </c>
      <c r="AC73" s="197">
        <v>0</v>
      </c>
    </row>
    <row r="74" spans="2:29" s="48" customFormat="1" ht="19.5" customHeight="1">
      <c r="B74" s="36">
        <v>69</v>
      </c>
      <c r="C74" s="52" t="s">
        <v>54</v>
      </c>
      <c r="D74" s="134">
        <v>165939</v>
      </c>
      <c r="E74" s="211">
        <v>2603</v>
      </c>
      <c r="F74" s="244">
        <f t="shared" si="24"/>
        <v>1.568648720312886E-2</v>
      </c>
      <c r="G74" s="211">
        <v>5629865190</v>
      </c>
      <c r="H74" s="211">
        <v>2464237000</v>
      </c>
      <c r="I74" s="211">
        <v>3165628190</v>
      </c>
      <c r="J74" s="125">
        <f t="shared" si="25"/>
        <v>0.43770799421220247</v>
      </c>
      <c r="K74" s="201"/>
      <c r="L74" s="284" t="str">
        <f t="shared" si="26"/>
        <v>藤井寺市</v>
      </c>
      <c r="M74" s="285">
        <f t="shared" si="22"/>
        <v>1.3537888855272883E-2</v>
      </c>
      <c r="N74" s="285">
        <f t="shared" si="27"/>
        <v>1.35E-2</v>
      </c>
      <c r="O74" s="285">
        <f t="shared" si="28"/>
        <v>1.363204890364611E-2</v>
      </c>
      <c r="P74" s="285">
        <f t="shared" si="29"/>
        <v>1.3599999999999999E-2</v>
      </c>
      <c r="Q74" s="288">
        <f t="shared" si="30"/>
        <v>-9.9999999999999395E-3</v>
      </c>
      <c r="R74" s="284" t="str">
        <f t="shared" si="31"/>
        <v>住吉区</v>
      </c>
      <c r="S74" s="286">
        <f t="shared" si="23"/>
        <v>0.41396501803061614</v>
      </c>
      <c r="T74" s="286">
        <f t="shared" si="32"/>
        <v>0.40654200585048994</v>
      </c>
      <c r="U74" s="289">
        <f t="shared" si="33"/>
        <v>0.70000000000000062</v>
      </c>
      <c r="W74" s="250">
        <f t="shared" si="34"/>
        <v>1.5346949920919287E-2</v>
      </c>
      <c r="X74" s="250">
        <f t="shared" si="35"/>
        <v>1.5722743141696697E-2</v>
      </c>
      <c r="Y74" s="312">
        <f t="shared" si="36"/>
        <v>-3.9999999999999931E-2</v>
      </c>
      <c r="Z74" s="96">
        <f t="shared" si="37"/>
        <v>0.43519795457609484</v>
      </c>
      <c r="AA74" s="96">
        <f t="shared" si="38"/>
        <v>0.43040657009147631</v>
      </c>
      <c r="AB74" s="313">
        <f t="shared" si="39"/>
        <v>0.50000000000000044</v>
      </c>
      <c r="AC74" s="197">
        <v>0</v>
      </c>
    </row>
    <row r="75" spans="2:29" s="48" customFormat="1" ht="19.5" customHeight="1">
      <c r="B75" s="36">
        <v>70</v>
      </c>
      <c r="C75" s="52" t="s">
        <v>55</v>
      </c>
      <c r="D75" s="134">
        <v>28573</v>
      </c>
      <c r="E75" s="211">
        <v>471</v>
      </c>
      <c r="F75" s="244">
        <f t="shared" si="24"/>
        <v>1.6484093374864381E-2</v>
      </c>
      <c r="G75" s="211">
        <v>1007037550</v>
      </c>
      <c r="H75" s="211">
        <v>428347860</v>
      </c>
      <c r="I75" s="211">
        <v>578689690</v>
      </c>
      <c r="J75" s="125">
        <f t="shared" si="25"/>
        <v>0.4253544070923671</v>
      </c>
      <c r="K75" s="201"/>
      <c r="L75" s="284" t="str">
        <f t="shared" si="26"/>
        <v>豊能町</v>
      </c>
      <c r="M75" s="285">
        <f t="shared" si="22"/>
        <v>1.3459908459060858E-2</v>
      </c>
      <c r="N75" s="285">
        <f t="shared" si="27"/>
        <v>1.35E-2</v>
      </c>
      <c r="O75" s="285">
        <f t="shared" si="28"/>
        <v>1.3862324151368358E-2</v>
      </c>
      <c r="P75" s="285">
        <f t="shared" si="29"/>
        <v>1.3899999999999999E-2</v>
      </c>
      <c r="Q75" s="288">
        <f t="shared" si="30"/>
        <v>-3.9999999999999931E-2</v>
      </c>
      <c r="R75" s="284" t="str">
        <f t="shared" si="31"/>
        <v>平野区</v>
      </c>
      <c r="S75" s="286">
        <f t="shared" si="23"/>
        <v>0.41129608054524858</v>
      </c>
      <c r="T75" s="286">
        <f t="shared" si="32"/>
        <v>0.40908787398611784</v>
      </c>
      <c r="U75" s="289">
        <f t="shared" si="33"/>
        <v>0.20000000000000018</v>
      </c>
      <c r="W75" s="250">
        <f t="shared" si="34"/>
        <v>1.5346949920919287E-2</v>
      </c>
      <c r="X75" s="250">
        <f t="shared" si="35"/>
        <v>1.5722743141696697E-2</v>
      </c>
      <c r="Y75" s="312">
        <f t="shared" si="36"/>
        <v>-3.9999999999999931E-2</v>
      </c>
      <c r="Z75" s="96">
        <f t="shared" si="37"/>
        <v>0.43519795457609484</v>
      </c>
      <c r="AA75" s="96">
        <f t="shared" si="38"/>
        <v>0.43040657009147631</v>
      </c>
      <c r="AB75" s="313">
        <f t="shared" si="39"/>
        <v>0.50000000000000044</v>
      </c>
      <c r="AC75" s="197">
        <v>0</v>
      </c>
    </row>
    <row r="76" spans="2:29" s="48" customFormat="1" ht="19.5" customHeight="1">
      <c r="B76" s="36">
        <v>71</v>
      </c>
      <c r="C76" s="52" t="s">
        <v>56</v>
      </c>
      <c r="D76" s="134">
        <v>85672</v>
      </c>
      <c r="E76" s="211">
        <v>1711</v>
      </c>
      <c r="F76" s="244">
        <f t="shared" si="24"/>
        <v>1.9971519282846205E-2</v>
      </c>
      <c r="G76" s="211">
        <v>3291756940</v>
      </c>
      <c r="H76" s="211">
        <v>1517583120</v>
      </c>
      <c r="I76" s="211">
        <v>1774173820</v>
      </c>
      <c r="J76" s="125">
        <f t="shared" si="25"/>
        <v>0.46102526634302471</v>
      </c>
      <c r="K76" s="201"/>
      <c r="L76" s="284" t="str">
        <f t="shared" si="26"/>
        <v>阿倍野区</v>
      </c>
      <c r="M76" s="285">
        <f t="shared" si="22"/>
        <v>1.3279094884418446E-2</v>
      </c>
      <c r="N76" s="285">
        <f t="shared" si="27"/>
        <v>1.3299999999999999E-2</v>
      </c>
      <c r="O76" s="285">
        <f t="shared" si="28"/>
        <v>1.3664593391347922E-2</v>
      </c>
      <c r="P76" s="285">
        <f t="shared" si="29"/>
        <v>1.37E-2</v>
      </c>
      <c r="Q76" s="288">
        <f t="shared" si="30"/>
        <v>-4.0000000000000105E-2</v>
      </c>
      <c r="R76" s="284" t="str">
        <f t="shared" si="31"/>
        <v>松原市</v>
      </c>
      <c r="S76" s="286">
        <f t="shared" si="23"/>
        <v>0.41107400432800517</v>
      </c>
      <c r="T76" s="286">
        <f t="shared" si="32"/>
        <v>0.40138624594583189</v>
      </c>
      <c r="U76" s="289">
        <f t="shared" si="33"/>
        <v>0.99999999999999534</v>
      </c>
      <c r="W76" s="250">
        <f t="shared" si="34"/>
        <v>1.5346949920919287E-2</v>
      </c>
      <c r="X76" s="250">
        <f t="shared" si="35"/>
        <v>1.5722743141696697E-2</v>
      </c>
      <c r="Y76" s="312">
        <f t="shared" si="36"/>
        <v>-3.9999999999999931E-2</v>
      </c>
      <c r="Z76" s="96">
        <f t="shared" si="37"/>
        <v>0.43519795457609484</v>
      </c>
      <c r="AA76" s="96">
        <f t="shared" si="38"/>
        <v>0.43040657009147631</v>
      </c>
      <c r="AB76" s="313">
        <f t="shared" si="39"/>
        <v>0.50000000000000044</v>
      </c>
      <c r="AC76" s="197">
        <v>0</v>
      </c>
    </row>
    <row r="77" spans="2:29" s="48" customFormat="1" ht="19.5" customHeight="1">
      <c r="B77" s="36">
        <v>72</v>
      </c>
      <c r="C77" s="52" t="s">
        <v>32</v>
      </c>
      <c r="D77" s="134">
        <v>44717</v>
      </c>
      <c r="E77" s="211">
        <v>738</v>
      </c>
      <c r="F77" s="244">
        <f t="shared" si="24"/>
        <v>1.6503790504729745E-2</v>
      </c>
      <c r="G77" s="211">
        <v>1579324490</v>
      </c>
      <c r="H77" s="211">
        <v>676062700</v>
      </c>
      <c r="I77" s="211">
        <v>903261790</v>
      </c>
      <c r="J77" s="125">
        <f t="shared" si="25"/>
        <v>0.42807080133354991</v>
      </c>
      <c r="K77" s="201"/>
      <c r="L77" s="284" t="str">
        <f t="shared" si="26"/>
        <v>松原市</v>
      </c>
      <c r="M77" s="285">
        <f t="shared" si="22"/>
        <v>1.3100534305068074E-2</v>
      </c>
      <c r="N77" s="285">
        <f t="shared" si="27"/>
        <v>1.3100000000000001E-2</v>
      </c>
      <c r="O77" s="285">
        <f t="shared" si="28"/>
        <v>1.3023576467053991E-2</v>
      </c>
      <c r="P77" s="285">
        <f t="shared" si="29"/>
        <v>1.2999999999999999E-2</v>
      </c>
      <c r="Q77" s="288">
        <f t="shared" si="30"/>
        <v>1.0000000000000113E-2</v>
      </c>
      <c r="R77" s="284" t="str">
        <f t="shared" si="31"/>
        <v>八尾市</v>
      </c>
      <c r="S77" s="286">
        <f t="shared" si="23"/>
        <v>0.4105244753735075</v>
      </c>
      <c r="T77" s="286">
        <f t="shared" si="32"/>
        <v>0.40034831289437012</v>
      </c>
      <c r="U77" s="289">
        <f t="shared" si="33"/>
        <v>1.0999999999999954</v>
      </c>
      <c r="W77" s="250">
        <f t="shared" si="34"/>
        <v>1.5346949920919287E-2</v>
      </c>
      <c r="X77" s="250">
        <f t="shared" si="35"/>
        <v>1.5722743141696697E-2</v>
      </c>
      <c r="Y77" s="312">
        <f t="shared" si="36"/>
        <v>-3.9999999999999931E-2</v>
      </c>
      <c r="Z77" s="96">
        <f t="shared" si="37"/>
        <v>0.43519795457609484</v>
      </c>
      <c r="AA77" s="96">
        <f t="shared" si="38"/>
        <v>0.43040657009147631</v>
      </c>
      <c r="AB77" s="313">
        <f t="shared" si="39"/>
        <v>0.50000000000000044</v>
      </c>
      <c r="AC77" s="197">
        <v>0</v>
      </c>
    </row>
    <row r="78" spans="2:29" s="48" customFormat="1" ht="19.5" customHeight="1">
      <c r="B78" s="36">
        <v>73</v>
      </c>
      <c r="C78" s="52" t="s">
        <v>33</v>
      </c>
      <c r="D78" s="134">
        <v>63833</v>
      </c>
      <c r="E78" s="211">
        <v>956</v>
      </c>
      <c r="F78" s="244">
        <f t="shared" si="24"/>
        <v>1.4976579512164554E-2</v>
      </c>
      <c r="G78" s="211">
        <v>2238401670</v>
      </c>
      <c r="H78" s="211">
        <v>944801050</v>
      </c>
      <c r="I78" s="211">
        <v>1293600620</v>
      </c>
      <c r="J78" s="125">
        <f t="shared" si="25"/>
        <v>0.4220873593254601</v>
      </c>
      <c r="K78" s="201"/>
      <c r="L78" s="284" t="str">
        <f t="shared" si="26"/>
        <v>八尾市</v>
      </c>
      <c r="M78" s="285">
        <f t="shared" si="22"/>
        <v>1.3001600284159077E-2</v>
      </c>
      <c r="N78" s="285">
        <f t="shared" si="27"/>
        <v>1.2999999999999999E-2</v>
      </c>
      <c r="O78" s="285">
        <f t="shared" si="28"/>
        <v>1.2837309071937612E-2</v>
      </c>
      <c r="P78" s="285">
        <f t="shared" si="29"/>
        <v>1.2800000000000001E-2</v>
      </c>
      <c r="Q78" s="288">
        <f t="shared" si="30"/>
        <v>1.9999999999999879E-2</v>
      </c>
      <c r="R78" s="284" t="str">
        <f t="shared" si="31"/>
        <v>阿倍野区</v>
      </c>
      <c r="S78" s="286">
        <f t="shared" si="23"/>
        <v>0.40721602711411936</v>
      </c>
      <c r="T78" s="286">
        <f t="shared" si="32"/>
        <v>0.39953388183537486</v>
      </c>
      <c r="U78" s="289">
        <f t="shared" si="33"/>
        <v>0.69999999999999507</v>
      </c>
      <c r="W78" s="250">
        <f t="shared" si="34"/>
        <v>1.5346949920919287E-2</v>
      </c>
      <c r="X78" s="250">
        <f t="shared" si="35"/>
        <v>1.5722743141696697E-2</v>
      </c>
      <c r="Y78" s="312">
        <f t="shared" si="36"/>
        <v>-3.9999999999999931E-2</v>
      </c>
      <c r="Z78" s="96">
        <f t="shared" si="37"/>
        <v>0.43519795457609484</v>
      </c>
      <c r="AA78" s="96">
        <f t="shared" si="38"/>
        <v>0.43040657009147631</v>
      </c>
      <c r="AB78" s="313">
        <f t="shared" si="39"/>
        <v>0.50000000000000044</v>
      </c>
      <c r="AC78" s="197">
        <v>0</v>
      </c>
    </row>
    <row r="79" spans="2:29" s="48" customFormat="1" ht="19.5" customHeight="1" thickBot="1">
      <c r="B79" s="36">
        <v>74</v>
      </c>
      <c r="C79" s="52" t="s">
        <v>230</v>
      </c>
      <c r="D79" s="134">
        <v>27735</v>
      </c>
      <c r="E79" s="211">
        <v>585</v>
      </c>
      <c r="F79" s="244">
        <f t="shared" si="24"/>
        <v>2.1092482422931314E-2</v>
      </c>
      <c r="G79" s="211">
        <v>1158447360</v>
      </c>
      <c r="H79" s="211">
        <v>549523420</v>
      </c>
      <c r="I79" s="211">
        <v>608923940</v>
      </c>
      <c r="J79" s="125">
        <f t="shared" si="25"/>
        <v>0.47436201158074198</v>
      </c>
      <c r="K79" s="201"/>
      <c r="L79" s="284" t="str">
        <f>INDEX($C$6:$C$79,MATCH(M79,F$6:F$79,0))</f>
        <v>柏原市</v>
      </c>
      <c r="M79" s="285">
        <f t="shared" si="22"/>
        <v>1.1852163545830704E-2</v>
      </c>
      <c r="N79" s="285">
        <f t="shared" si="27"/>
        <v>1.1900000000000001E-2</v>
      </c>
      <c r="O79" s="285">
        <f t="shared" si="28"/>
        <v>1.1321590931983158E-2</v>
      </c>
      <c r="P79" s="285">
        <f t="shared" si="29"/>
        <v>1.1299999999999999E-2</v>
      </c>
      <c r="Q79" s="288">
        <f t="shared" si="30"/>
        <v>6.0000000000000157E-2</v>
      </c>
      <c r="R79" s="284" t="str">
        <f t="shared" si="31"/>
        <v>柏原市</v>
      </c>
      <c r="S79" s="286">
        <f t="shared" si="23"/>
        <v>0.3971764391491992</v>
      </c>
      <c r="T79" s="286">
        <f t="shared" si="32"/>
        <v>0.3818137464545413</v>
      </c>
      <c r="U79" s="289">
        <f t="shared" si="33"/>
        <v>1.5000000000000013</v>
      </c>
      <c r="W79" s="250">
        <f t="shared" si="34"/>
        <v>1.5346949920919287E-2</v>
      </c>
      <c r="X79" s="250">
        <f t="shared" si="35"/>
        <v>1.5722743141696697E-2</v>
      </c>
      <c r="Y79" s="312">
        <f t="shared" si="36"/>
        <v>-3.9999999999999931E-2</v>
      </c>
      <c r="Z79" s="96">
        <f t="shared" si="37"/>
        <v>0.43519795457609484</v>
      </c>
      <c r="AA79" s="96">
        <f t="shared" si="38"/>
        <v>0.43040657009147631</v>
      </c>
      <c r="AB79" s="313">
        <f t="shared" si="39"/>
        <v>0.50000000000000044</v>
      </c>
      <c r="AC79" s="197">
        <v>999</v>
      </c>
    </row>
    <row r="80" spans="2:29" s="48" customFormat="1" ht="19.5" customHeight="1" thickTop="1">
      <c r="B80" s="329" t="s">
        <v>0</v>
      </c>
      <c r="C80" s="330"/>
      <c r="D80" s="196">
        <f>地区別_件数及び割合!D14</f>
        <v>32769052</v>
      </c>
      <c r="E80" s="209">
        <f>地区別_件数及び割合!E14</f>
        <v>502905</v>
      </c>
      <c r="F80" s="245">
        <f>地区別_件数及び割合!F14</f>
        <v>1.5346949920919287E-2</v>
      </c>
      <c r="G80" s="209">
        <f>地区別_件数及び割合!G14</f>
        <v>1105595738010</v>
      </c>
      <c r="H80" s="209">
        <f>地区別_件数及び割合!H14</f>
        <v>481153003770</v>
      </c>
      <c r="I80" s="209">
        <f>地区別_件数及び割合!I14</f>
        <v>624442734240</v>
      </c>
      <c r="J80" s="38">
        <f>地区別_件数及び割合!J14</f>
        <v>0.43519795457609484</v>
      </c>
      <c r="K80" s="201"/>
      <c r="L80" s="40"/>
      <c r="M80" s="40"/>
      <c r="N80" s="40"/>
      <c r="O80" s="40"/>
      <c r="P80" s="40"/>
      <c r="Q80" s="40"/>
      <c r="R80" s="40"/>
      <c r="S80" s="40"/>
      <c r="T80" s="40"/>
      <c r="U80" s="40"/>
      <c r="W80" s="97"/>
      <c r="X80" s="97"/>
      <c r="Y80" s="97"/>
      <c r="Z80" s="97"/>
      <c r="AA80" s="97"/>
      <c r="AB80" s="97"/>
    </row>
    <row r="81" spans="2:20">
      <c r="B81" s="248"/>
      <c r="C81" s="248"/>
      <c r="D81" s="249"/>
      <c r="E81" s="249"/>
      <c r="F81" s="249"/>
      <c r="G81" s="249"/>
      <c r="H81" s="249"/>
      <c r="I81" s="248"/>
      <c r="J81" s="248"/>
    </row>
    <row r="83" spans="2:20">
      <c r="L83" s="40" t="s">
        <v>476</v>
      </c>
    </row>
    <row r="84" spans="2:20">
      <c r="L84" s="334"/>
      <c r="M84" s="335" t="s">
        <v>132</v>
      </c>
      <c r="N84" s="287" t="s">
        <v>80</v>
      </c>
      <c r="O84" s="287" t="s">
        <v>78</v>
      </c>
      <c r="P84" s="287" t="s">
        <v>76</v>
      </c>
      <c r="Q84" s="287" t="s">
        <v>75</v>
      </c>
      <c r="R84" s="287" t="s">
        <v>74</v>
      </c>
      <c r="S84" s="287" t="s">
        <v>73</v>
      </c>
      <c r="T84" s="287" t="s">
        <v>72</v>
      </c>
    </row>
    <row r="85" spans="2:20">
      <c r="L85" s="334"/>
      <c r="M85" s="335"/>
      <c r="N85" s="336" t="s">
        <v>96</v>
      </c>
      <c r="O85" s="336" t="s">
        <v>97</v>
      </c>
      <c r="P85" s="336" t="s">
        <v>243</v>
      </c>
      <c r="Q85" s="326" t="s">
        <v>223</v>
      </c>
      <c r="R85" s="315"/>
      <c r="S85" s="316"/>
      <c r="T85" s="337" t="s">
        <v>247</v>
      </c>
    </row>
    <row r="86" spans="2:20" ht="36">
      <c r="L86" s="334"/>
      <c r="M86" s="335"/>
      <c r="N86" s="336"/>
      <c r="O86" s="336"/>
      <c r="P86" s="336"/>
      <c r="Q86" s="336"/>
      <c r="R86" s="290" t="s">
        <v>224</v>
      </c>
      <c r="S86" s="290" t="s">
        <v>225</v>
      </c>
      <c r="T86" s="337"/>
    </row>
    <row r="87" spans="2:20">
      <c r="L87" s="36">
        <v>1</v>
      </c>
      <c r="M87" s="50" t="s">
        <v>58</v>
      </c>
      <c r="N87" s="134">
        <v>9162211</v>
      </c>
      <c r="O87" s="134">
        <v>144145</v>
      </c>
      <c r="P87" s="250">
        <v>1.5732556257436116E-2</v>
      </c>
      <c r="Q87" s="134">
        <v>317014777330</v>
      </c>
      <c r="R87" s="134">
        <v>135704205250</v>
      </c>
      <c r="S87" s="134">
        <v>181310572080</v>
      </c>
      <c r="T87" s="95">
        <v>0.42806902060826402</v>
      </c>
    </row>
    <row r="88" spans="2:20">
      <c r="L88" s="36">
        <v>2</v>
      </c>
      <c r="M88" s="50" t="s">
        <v>110</v>
      </c>
      <c r="N88" s="134">
        <v>337582</v>
      </c>
      <c r="O88" s="134">
        <v>4943</v>
      </c>
      <c r="P88" s="250">
        <v>1.4642368372721294E-2</v>
      </c>
      <c r="Q88" s="134">
        <v>11067078200</v>
      </c>
      <c r="R88" s="134">
        <v>4828598800</v>
      </c>
      <c r="S88" s="134">
        <v>6238479400</v>
      </c>
      <c r="T88" s="95">
        <v>0.43630294398751063</v>
      </c>
    </row>
    <row r="89" spans="2:20">
      <c r="L89" s="36">
        <v>3</v>
      </c>
      <c r="M89" s="51" t="s">
        <v>111</v>
      </c>
      <c r="N89" s="134">
        <v>204402</v>
      </c>
      <c r="O89" s="134">
        <v>3424</v>
      </c>
      <c r="P89" s="250">
        <v>1.6751303803289597E-2</v>
      </c>
      <c r="Q89" s="134">
        <v>7525730140</v>
      </c>
      <c r="R89" s="134">
        <v>3339511200</v>
      </c>
      <c r="S89" s="134">
        <v>4186218940</v>
      </c>
      <c r="T89" s="95">
        <v>0.44374580776557049</v>
      </c>
    </row>
    <row r="90" spans="2:20">
      <c r="L90" s="36">
        <v>4</v>
      </c>
      <c r="M90" s="51" t="s">
        <v>112</v>
      </c>
      <c r="N90" s="134">
        <v>238752</v>
      </c>
      <c r="O90" s="134">
        <v>4639</v>
      </c>
      <c r="P90" s="250">
        <v>1.9430203726042084E-2</v>
      </c>
      <c r="Q90" s="134">
        <v>9178414080</v>
      </c>
      <c r="R90" s="134">
        <v>4391606220</v>
      </c>
      <c r="S90" s="134">
        <v>4786807860</v>
      </c>
      <c r="T90" s="95">
        <v>0.47847113692216425</v>
      </c>
    </row>
    <row r="91" spans="2:20">
      <c r="L91" s="36">
        <v>5</v>
      </c>
      <c r="M91" s="51" t="s">
        <v>113</v>
      </c>
      <c r="N91" s="134">
        <v>188585</v>
      </c>
      <c r="O91" s="134">
        <v>3044</v>
      </c>
      <c r="P91" s="250">
        <v>1.6141262560649045E-2</v>
      </c>
      <c r="Q91" s="134">
        <v>6719795800</v>
      </c>
      <c r="R91" s="134">
        <v>2900734180</v>
      </c>
      <c r="S91" s="134">
        <v>3819061620</v>
      </c>
      <c r="T91" s="95">
        <v>0.43166998913865806</v>
      </c>
    </row>
    <row r="92" spans="2:20">
      <c r="L92" s="36">
        <v>6</v>
      </c>
      <c r="M92" s="51" t="s">
        <v>114</v>
      </c>
      <c r="N92" s="134">
        <v>296023</v>
      </c>
      <c r="O92" s="134">
        <v>5061</v>
      </c>
      <c r="P92" s="250">
        <v>1.7096644517486818E-2</v>
      </c>
      <c r="Q92" s="134">
        <v>10490812580</v>
      </c>
      <c r="R92" s="134">
        <v>4674458670</v>
      </c>
      <c r="S92" s="134">
        <v>5816353910</v>
      </c>
      <c r="T92" s="95">
        <v>0.44557641596910502</v>
      </c>
    </row>
    <row r="93" spans="2:20">
      <c r="L93" s="36">
        <v>7</v>
      </c>
      <c r="M93" s="51" t="s">
        <v>115</v>
      </c>
      <c r="N93" s="134">
        <v>254345</v>
      </c>
      <c r="O93" s="134">
        <v>4703</v>
      </c>
      <c r="P93" s="250">
        <v>1.8490632801902926E-2</v>
      </c>
      <c r="Q93" s="134">
        <v>9895018630</v>
      </c>
      <c r="R93" s="134">
        <v>4602285350</v>
      </c>
      <c r="S93" s="134">
        <v>5292733280</v>
      </c>
      <c r="T93" s="95">
        <v>0.4651113375417667</v>
      </c>
    </row>
    <row r="94" spans="2:20">
      <c r="L94" s="36">
        <v>8</v>
      </c>
      <c r="M94" s="51" t="s">
        <v>59</v>
      </c>
      <c r="N94" s="134">
        <v>211412</v>
      </c>
      <c r="O94" s="134">
        <v>3092</v>
      </c>
      <c r="P94" s="250">
        <v>1.46254706449965E-2</v>
      </c>
      <c r="Q94" s="134">
        <v>7045725230</v>
      </c>
      <c r="R94" s="134">
        <v>2931814540</v>
      </c>
      <c r="S94" s="134">
        <v>4113910690</v>
      </c>
      <c r="T94" s="95">
        <v>0.41611252841888074</v>
      </c>
    </row>
    <row r="95" spans="2:20">
      <c r="L95" s="36">
        <v>9</v>
      </c>
      <c r="M95" s="51" t="s">
        <v>116</v>
      </c>
      <c r="N95" s="134">
        <v>126959</v>
      </c>
      <c r="O95" s="134">
        <v>2169</v>
      </c>
      <c r="P95" s="250">
        <v>1.7084255547066374E-2</v>
      </c>
      <c r="Q95" s="134">
        <v>4611085540</v>
      </c>
      <c r="R95" s="134">
        <v>2102668310</v>
      </c>
      <c r="S95" s="134">
        <v>2508417230</v>
      </c>
      <c r="T95" s="95">
        <v>0.45600288516877091</v>
      </c>
    </row>
    <row r="96" spans="2:20">
      <c r="L96" s="36">
        <v>10</v>
      </c>
      <c r="M96" s="51" t="s">
        <v>60</v>
      </c>
      <c r="N96" s="134">
        <v>317825</v>
      </c>
      <c r="O96" s="134">
        <v>5134</v>
      </c>
      <c r="P96" s="250">
        <v>1.6153543616770235E-2</v>
      </c>
      <c r="Q96" s="134">
        <v>11214800150</v>
      </c>
      <c r="R96" s="134">
        <v>4822801310</v>
      </c>
      <c r="S96" s="134">
        <v>6391998840</v>
      </c>
      <c r="T96" s="95">
        <v>0.43003898825606801</v>
      </c>
    </row>
    <row r="97" spans="12:20">
      <c r="L97" s="36">
        <v>11</v>
      </c>
      <c r="M97" s="51" t="s">
        <v>61</v>
      </c>
      <c r="N97" s="134">
        <v>567590</v>
      </c>
      <c r="O97" s="134">
        <v>8572</v>
      </c>
      <c r="P97" s="250">
        <v>1.5102450712662309E-2</v>
      </c>
      <c r="Q97" s="134">
        <v>18676116840</v>
      </c>
      <c r="R97" s="134">
        <v>7996339340</v>
      </c>
      <c r="S97" s="134">
        <v>10679777500</v>
      </c>
      <c r="T97" s="95">
        <v>0.42815856253767148</v>
      </c>
    </row>
    <row r="98" spans="12:20">
      <c r="L98" s="36">
        <v>12</v>
      </c>
      <c r="M98" s="51" t="s">
        <v>117</v>
      </c>
      <c r="N98" s="134">
        <v>287272</v>
      </c>
      <c r="O98" s="134">
        <v>4340</v>
      </c>
      <c r="P98" s="250">
        <v>1.5107633183881478E-2</v>
      </c>
      <c r="Q98" s="134">
        <v>9624362230</v>
      </c>
      <c r="R98" s="134">
        <v>4034580400</v>
      </c>
      <c r="S98" s="134">
        <v>5589781830</v>
      </c>
      <c r="T98" s="95">
        <v>0.41920496169853738</v>
      </c>
    </row>
    <row r="99" spans="12:20">
      <c r="L99" s="36">
        <v>13</v>
      </c>
      <c r="M99" s="51" t="s">
        <v>118</v>
      </c>
      <c r="N99" s="134">
        <v>497835</v>
      </c>
      <c r="O99" s="134">
        <v>8012</v>
      </c>
      <c r="P99" s="250">
        <v>1.609368565890305E-2</v>
      </c>
      <c r="Q99" s="134">
        <v>17760464570</v>
      </c>
      <c r="R99" s="134">
        <v>7339777940</v>
      </c>
      <c r="S99" s="134">
        <v>10420686630</v>
      </c>
      <c r="T99" s="95">
        <v>0.41326497463348733</v>
      </c>
    </row>
    <row r="100" spans="12:20">
      <c r="L100" s="36">
        <v>14</v>
      </c>
      <c r="M100" s="51" t="s">
        <v>119</v>
      </c>
      <c r="N100" s="134">
        <v>360176</v>
      </c>
      <c r="O100" s="134">
        <v>5688</v>
      </c>
      <c r="P100" s="250">
        <v>1.5792279330105283E-2</v>
      </c>
      <c r="Q100" s="134">
        <v>12953777100</v>
      </c>
      <c r="R100" s="134">
        <v>5494710610</v>
      </c>
      <c r="S100" s="134">
        <v>7459066490</v>
      </c>
      <c r="T100" s="95">
        <v>0.42417825840155921</v>
      </c>
    </row>
    <row r="101" spans="12:20">
      <c r="L101" s="36">
        <v>15</v>
      </c>
      <c r="M101" s="51" t="s">
        <v>120</v>
      </c>
      <c r="N101" s="134">
        <v>594371</v>
      </c>
      <c r="O101" s="134">
        <v>9662</v>
      </c>
      <c r="P101" s="250">
        <v>1.625584020754714E-2</v>
      </c>
      <c r="Q101" s="134">
        <v>20800905330</v>
      </c>
      <c r="R101" s="134">
        <v>9231619710</v>
      </c>
      <c r="S101" s="134">
        <v>11569285620</v>
      </c>
      <c r="T101" s="95">
        <v>0.44380855369240796</v>
      </c>
    </row>
    <row r="102" spans="12:20">
      <c r="L102" s="36">
        <v>16</v>
      </c>
      <c r="M102" s="51" t="s">
        <v>62</v>
      </c>
      <c r="N102" s="134">
        <v>431041</v>
      </c>
      <c r="O102" s="134">
        <v>5890</v>
      </c>
      <c r="P102" s="250">
        <v>1.3664593391347922E-2</v>
      </c>
      <c r="Q102" s="134">
        <v>13834616390</v>
      </c>
      <c r="R102" s="134">
        <v>5527397990</v>
      </c>
      <c r="S102" s="134">
        <v>8307218400</v>
      </c>
      <c r="T102" s="95">
        <v>0.39953388183537486</v>
      </c>
    </row>
    <row r="103" spans="12:20">
      <c r="L103" s="36">
        <v>17</v>
      </c>
      <c r="M103" s="51" t="s">
        <v>121</v>
      </c>
      <c r="N103" s="134">
        <v>618823</v>
      </c>
      <c r="O103" s="134">
        <v>9114</v>
      </c>
      <c r="P103" s="250">
        <v>1.4727959368026075E-2</v>
      </c>
      <c r="Q103" s="134">
        <v>20572208750</v>
      </c>
      <c r="R103" s="134">
        <v>8363467010</v>
      </c>
      <c r="S103" s="134">
        <v>12208741740</v>
      </c>
      <c r="T103" s="95">
        <v>0.40654200585048994</v>
      </c>
    </row>
    <row r="104" spans="12:20">
      <c r="L104" s="36">
        <v>18</v>
      </c>
      <c r="M104" s="51" t="s">
        <v>63</v>
      </c>
      <c r="N104" s="134">
        <v>531049</v>
      </c>
      <c r="O104" s="134">
        <v>8000</v>
      </c>
      <c r="P104" s="250">
        <v>1.5064523236085559E-2</v>
      </c>
      <c r="Q104" s="134">
        <v>18353640500</v>
      </c>
      <c r="R104" s="134">
        <v>7695995370</v>
      </c>
      <c r="S104" s="134">
        <v>10657645130</v>
      </c>
      <c r="T104" s="95">
        <v>0.41931710332890088</v>
      </c>
    </row>
    <row r="105" spans="12:20">
      <c r="L105" s="36">
        <v>19</v>
      </c>
      <c r="M105" s="51" t="s">
        <v>122</v>
      </c>
      <c r="N105" s="134">
        <v>356926</v>
      </c>
      <c r="O105" s="134">
        <v>6158</v>
      </c>
      <c r="P105" s="250">
        <v>1.7252875946274577E-2</v>
      </c>
      <c r="Q105" s="134">
        <v>12854527030</v>
      </c>
      <c r="R105" s="134">
        <v>5564321500</v>
      </c>
      <c r="S105" s="134">
        <v>7290205530</v>
      </c>
      <c r="T105" s="95">
        <v>0.43286862962860795</v>
      </c>
    </row>
    <row r="106" spans="12:20">
      <c r="L106" s="36">
        <v>20</v>
      </c>
      <c r="M106" s="51" t="s">
        <v>123</v>
      </c>
      <c r="N106" s="134">
        <v>559185</v>
      </c>
      <c r="O106" s="134">
        <v>8507</v>
      </c>
      <c r="P106" s="250">
        <v>1.5213212085445783E-2</v>
      </c>
      <c r="Q106" s="134">
        <v>18677141840</v>
      </c>
      <c r="R106" s="134">
        <v>7797372680</v>
      </c>
      <c r="S106" s="134">
        <v>10879769160</v>
      </c>
      <c r="T106" s="95">
        <v>0.41748211513287947</v>
      </c>
    </row>
    <row r="107" spans="12:20">
      <c r="L107" s="36">
        <v>21</v>
      </c>
      <c r="M107" s="51" t="s">
        <v>124</v>
      </c>
      <c r="N107" s="134">
        <v>371237</v>
      </c>
      <c r="O107" s="134">
        <v>5842</v>
      </c>
      <c r="P107" s="250">
        <v>1.5736577981181832E-2</v>
      </c>
      <c r="Q107" s="134">
        <v>12682412150</v>
      </c>
      <c r="R107" s="134">
        <v>5434610790</v>
      </c>
      <c r="S107" s="134">
        <v>7247801360</v>
      </c>
      <c r="T107" s="95">
        <v>0.42851554780925488</v>
      </c>
    </row>
    <row r="108" spans="12:20">
      <c r="L108" s="36">
        <v>22</v>
      </c>
      <c r="M108" s="51" t="s">
        <v>64</v>
      </c>
      <c r="N108" s="134">
        <v>486756</v>
      </c>
      <c r="O108" s="134">
        <v>7724</v>
      </c>
      <c r="P108" s="250">
        <v>1.5868320061796875E-2</v>
      </c>
      <c r="Q108" s="134">
        <v>16702341720</v>
      </c>
      <c r="R108" s="134">
        <v>7308727160</v>
      </c>
      <c r="S108" s="134">
        <v>9393614560</v>
      </c>
      <c r="T108" s="95">
        <v>0.43758697328340856</v>
      </c>
    </row>
    <row r="109" spans="12:20">
      <c r="L109" s="36">
        <v>23</v>
      </c>
      <c r="M109" s="51" t="s">
        <v>125</v>
      </c>
      <c r="N109" s="134">
        <v>769101</v>
      </c>
      <c r="O109" s="134">
        <v>11676</v>
      </c>
      <c r="P109" s="250">
        <v>1.5181361095616831E-2</v>
      </c>
      <c r="Q109" s="134">
        <v>26632748250</v>
      </c>
      <c r="R109" s="134">
        <v>10895134360</v>
      </c>
      <c r="S109" s="134">
        <v>15737613890</v>
      </c>
      <c r="T109" s="95">
        <v>0.40908787398611784</v>
      </c>
    </row>
    <row r="110" spans="12:20">
      <c r="L110" s="36">
        <v>24</v>
      </c>
      <c r="M110" s="51" t="s">
        <v>126</v>
      </c>
      <c r="N110" s="134">
        <v>331214</v>
      </c>
      <c r="O110" s="134">
        <v>5318</v>
      </c>
      <c r="P110" s="250">
        <v>1.6056084585796493E-2</v>
      </c>
      <c r="Q110" s="134">
        <v>11627217970</v>
      </c>
      <c r="R110" s="134">
        <v>5161435080</v>
      </c>
      <c r="S110" s="134">
        <v>6465782890</v>
      </c>
      <c r="T110" s="95">
        <v>0.44390972056404993</v>
      </c>
    </row>
    <row r="111" spans="12:20">
      <c r="L111" s="36">
        <v>25</v>
      </c>
      <c r="M111" s="51" t="s">
        <v>127</v>
      </c>
      <c r="N111" s="134">
        <v>223750</v>
      </c>
      <c r="O111" s="134">
        <v>3433</v>
      </c>
      <c r="P111" s="250">
        <v>1.5343016759776536E-2</v>
      </c>
      <c r="Q111" s="134">
        <v>7513836310</v>
      </c>
      <c r="R111" s="134">
        <v>3264236730</v>
      </c>
      <c r="S111" s="134">
        <v>4249599580</v>
      </c>
      <c r="T111" s="95">
        <v>0.43443010937777538</v>
      </c>
    </row>
    <row r="112" spans="12:20">
      <c r="L112" s="36">
        <v>26</v>
      </c>
      <c r="M112" s="51" t="s">
        <v>36</v>
      </c>
      <c r="N112" s="134">
        <v>3021417</v>
      </c>
      <c r="O112" s="134">
        <v>53208</v>
      </c>
      <c r="P112" s="250">
        <v>1.761028020958378E-2</v>
      </c>
      <c r="Q112" s="134">
        <v>109071915880</v>
      </c>
      <c r="R112" s="134">
        <v>48180326330</v>
      </c>
      <c r="S112" s="134">
        <v>60891589550</v>
      </c>
      <c r="T112" s="95">
        <v>0.44172989849199668</v>
      </c>
    </row>
    <row r="113" spans="12:20">
      <c r="L113" s="36">
        <v>27</v>
      </c>
      <c r="M113" s="51" t="s">
        <v>37</v>
      </c>
      <c r="N113" s="134">
        <v>494548</v>
      </c>
      <c r="O113" s="134">
        <v>9033</v>
      </c>
      <c r="P113" s="250">
        <v>1.8265163341071037E-2</v>
      </c>
      <c r="Q113" s="134">
        <v>18367908640</v>
      </c>
      <c r="R113" s="134">
        <v>8231637760</v>
      </c>
      <c r="S113" s="134">
        <v>10136270880</v>
      </c>
      <c r="T113" s="95">
        <v>0.44815323950783764</v>
      </c>
    </row>
    <row r="114" spans="12:20">
      <c r="L114" s="36">
        <v>28</v>
      </c>
      <c r="M114" s="51" t="s">
        <v>38</v>
      </c>
      <c r="N114" s="134">
        <v>392532</v>
      </c>
      <c r="O114" s="134">
        <v>7336</v>
      </c>
      <c r="P114" s="250">
        <v>1.8688922177045438E-2</v>
      </c>
      <c r="Q114" s="134">
        <v>14720658640</v>
      </c>
      <c r="R114" s="134">
        <v>6576029220</v>
      </c>
      <c r="S114" s="134">
        <v>8144629420</v>
      </c>
      <c r="T114" s="95">
        <v>0.44672112714652285</v>
      </c>
    </row>
    <row r="115" spans="12:20">
      <c r="L115" s="36">
        <v>29</v>
      </c>
      <c r="M115" s="51" t="s">
        <v>39</v>
      </c>
      <c r="N115" s="134">
        <v>345126</v>
      </c>
      <c r="O115" s="134">
        <v>6335</v>
      </c>
      <c r="P115" s="250">
        <v>1.8355615050735095E-2</v>
      </c>
      <c r="Q115" s="134">
        <v>12770951960</v>
      </c>
      <c r="R115" s="134">
        <v>5751852320</v>
      </c>
      <c r="S115" s="134">
        <v>7019099640</v>
      </c>
      <c r="T115" s="95">
        <v>0.4503855576323067</v>
      </c>
    </row>
    <row r="116" spans="12:20">
      <c r="L116" s="36">
        <v>30</v>
      </c>
      <c r="M116" s="51" t="s">
        <v>40</v>
      </c>
      <c r="N116" s="134">
        <v>491161</v>
      </c>
      <c r="O116" s="134">
        <v>7911</v>
      </c>
      <c r="P116" s="250">
        <v>1.6106734858834477E-2</v>
      </c>
      <c r="Q116" s="134">
        <v>16842854070</v>
      </c>
      <c r="R116" s="134">
        <v>7410213240</v>
      </c>
      <c r="S116" s="134">
        <v>9432640830</v>
      </c>
      <c r="T116" s="95">
        <v>0.4399618502424037</v>
      </c>
    </row>
    <row r="117" spans="12:20">
      <c r="L117" s="36">
        <v>31</v>
      </c>
      <c r="M117" s="51" t="s">
        <v>41</v>
      </c>
      <c r="N117" s="134">
        <v>604235</v>
      </c>
      <c r="O117" s="134">
        <v>10115</v>
      </c>
      <c r="P117" s="250">
        <v>1.6740175593932823E-2</v>
      </c>
      <c r="Q117" s="134">
        <v>21221752910</v>
      </c>
      <c r="R117" s="134">
        <v>9036608840</v>
      </c>
      <c r="S117" s="134">
        <v>12185144070</v>
      </c>
      <c r="T117" s="95">
        <v>0.42581821013201121</v>
      </c>
    </row>
    <row r="118" spans="12:20">
      <c r="L118" s="36">
        <v>32</v>
      </c>
      <c r="M118" s="51" t="s">
        <v>42</v>
      </c>
      <c r="N118" s="134">
        <v>552069</v>
      </c>
      <c r="O118" s="134">
        <v>9708</v>
      </c>
      <c r="P118" s="250">
        <v>1.7584758426935763E-2</v>
      </c>
      <c r="Q118" s="134">
        <v>19605216650</v>
      </c>
      <c r="R118" s="134">
        <v>8678645820</v>
      </c>
      <c r="S118" s="134">
        <v>10926570830</v>
      </c>
      <c r="T118" s="95">
        <v>0.44267023287396318</v>
      </c>
    </row>
    <row r="119" spans="12:20">
      <c r="L119" s="36">
        <v>33</v>
      </c>
      <c r="M119" s="51" t="s">
        <v>43</v>
      </c>
      <c r="N119" s="134">
        <v>141746</v>
      </c>
      <c r="O119" s="134">
        <v>2770</v>
      </c>
      <c r="P119" s="250">
        <v>1.954199765778223E-2</v>
      </c>
      <c r="Q119" s="134">
        <v>5542573010</v>
      </c>
      <c r="R119" s="134">
        <v>2495339130</v>
      </c>
      <c r="S119" s="134">
        <v>3047233880</v>
      </c>
      <c r="T119" s="95">
        <v>0.45021312763907101</v>
      </c>
    </row>
    <row r="120" spans="12:20">
      <c r="L120" s="36">
        <v>34</v>
      </c>
      <c r="M120" s="51" t="s">
        <v>45</v>
      </c>
      <c r="N120" s="134">
        <v>639174</v>
      </c>
      <c r="O120" s="134">
        <v>13457</v>
      </c>
      <c r="P120" s="250">
        <v>2.1053734976704309E-2</v>
      </c>
      <c r="Q120" s="134">
        <v>26497797650</v>
      </c>
      <c r="R120" s="134">
        <v>12150584440</v>
      </c>
      <c r="S120" s="134">
        <v>14347213210</v>
      </c>
      <c r="T120" s="95">
        <v>0.45855072940373215</v>
      </c>
    </row>
    <row r="121" spans="12:20">
      <c r="L121" s="36">
        <v>35</v>
      </c>
      <c r="M121" s="51" t="s">
        <v>2</v>
      </c>
      <c r="N121" s="134">
        <v>1518975</v>
      </c>
      <c r="O121" s="134">
        <v>21417</v>
      </c>
      <c r="P121" s="250">
        <v>1.4099639559571421E-2</v>
      </c>
      <c r="Q121" s="134">
        <v>47045143910</v>
      </c>
      <c r="R121" s="134">
        <v>20080212450</v>
      </c>
      <c r="S121" s="134">
        <v>26964931460</v>
      </c>
      <c r="T121" s="95">
        <v>0.42682859018168962</v>
      </c>
    </row>
    <row r="122" spans="12:20">
      <c r="L122" s="36">
        <v>36</v>
      </c>
      <c r="M122" s="51" t="s">
        <v>3</v>
      </c>
      <c r="N122" s="134">
        <v>397770</v>
      </c>
      <c r="O122" s="134">
        <v>5893</v>
      </c>
      <c r="P122" s="250">
        <v>1.4815094149885612E-2</v>
      </c>
      <c r="Q122" s="134">
        <v>12858384860</v>
      </c>
      <c r="R122" s="134">
        <v>5684363230</v>
      </c>
      <c r="S122" s="134">
        <v>7174021630</v>
      </c>
      <c r="T122" s="95">
        <v>0.44207443562239124</v>
      </c>
    </row>
    <row r="123" spans="12:20">
      <c r="L123" s="36">
        <v>37</v>
      </c>
      <c r="M123" s="51" t="s">
        <v>4</v>
      </c>
      <c r="N123" s="134">
        <v>1304395</v>
      </c>
      <c r="O123" s="134">
        <v>18390</v>
      </c>
      <c r="P123" s="250">
        <v>1.4098490104607883E-2</v>
      </c>
      <c r="Q123" s="134">
        <v>40580734590</v>
      </c>
      <c r="R123" s="134">
        <v>17650300030</v>
      </c>
      <c r="S123" s="134">
        <v>22930434560</v>
      </c>
      <c r="T123" s="95">
        <v>0.43494284192552368</v>
      </c>
    </row>
    <row r="124" spans="12:20">
      <c r="L124" s="36">
        <v>38</v>
      </c>
      <c r="M124" s="52" t="s">
        <v>46</v>
      </c>
      <c r="N124" s="134">
        <v>279374</v>
      </c>
      <c r="O124" s="134">
        <v>4046</v>
      </c>
      <c r="P124" s="250">
        <v>1.4482378460415071E-2</v>
      </c>
      <c r="Q124" s="134">
        <v>8805662500</v>
      </c>
      <c r="R124" s="134">
        <v>3680744600</v>
      </c>
      <c r="S124" s="134">
        <v>5124917900</v>
      </c>
      <c r="T124" s="95">
        <v>0.41799746469956123</v>
      </c>
    </row>
    <row r="125" spans="12:20">
      <c r="L125" s="36">
        <v>39</v>
      </c>
      <c r="M125" s="52" t="s">
        <v>9</v>
      </c>
      <c r="N125" s="134">
        <v>1488741</v>
      </c>
      <c r="O125" s="134">
        <v>22335</v>
      </c>
      <c r="P125" s="250">
        <v>1.5002609587564258E-2</v>
      </c>
      <c r="Q125" s="134">
        <v>48442728080</v>
      </c>
      <c r="R125" s="134">
        <v>20971597450</v>
      </c>
      <c r="S125" s="134">
        <v>27471130630</v>
      </c>
      <c r="T125" s="95">
        <v>0.43291528535236035</v>
      </c>
    </row>
    <row r="126" spans="12:20">
      <c r="L126" s="36">
        <v>40</v>
      </c>
      <c r="M126" s="52" t="s">
        <v>47</v>
      </c>
      <c r="N126" s="134">
        <v>292849</v>
      </c>
      <c r="O126" s="134">
        <v>5274</v>
      </c>
      <c r="P126" s="250">
        <v>1.8009281233673326E-2</v>
      </c>
      <c r="Q126" s="134">
        <v>11556362400</v>
      </c>
      <c r="R126" s="134">
        <v>4944327690</v>
      </c>
      <c r="S126" s="134">
        <v>6612034710</v>
      </c>
      <c r="T126" s="95">
        <v>0.42784463820553081</v>
      </c>
    </row>
    <row r="127" spans="12:20">
      <c r="L127" s="36">
        <v>41</v>
      </c>
      <c r="M127" s="52" t="s">
        <v>14</v>
      </c>
      <c r="N127" s="134">
        <v>571780</v>
      </c>
      <c r="O127" s="134">
        <v>8477</v>
      </c>
      <c r="P127" s="250">
        <v>1.4825632236174752E-2</v>
      </c>
      <c r="Q127" s="134">
        <v>19315784980</v>
      </c>
      <c r="R127" s="134">
        <v>8191189760</v>
      </c>
      <c r="S127" s="134">
        <v>11124595220</v>
      </c>
      <c r="T127" s="95">
        <v>0.42406714345191476</v>
      </c>
    </row>
    <row r="128" spans="12:20">
      <c r="L128" s="36">
        <v>42</v>
      </c>
      <c r="M128" s="52" t="s">
        <v>15</v>
      </c>
      <c r="N128" s="134">
        <v>1421533</v>
      </c>
      <c r="O128" s="134">
        <v>21913</v>
      </c>
      <c r="P128" s="250">
        <v>1.5415048401971674E-2</v>
      </c>
      <c r="Q128" s="134">
        <v>47965315920</v>
      </c>
      <c r="R128" s="134">
        <v>20575829620</v>
      </c>
      <c r="S128" s="134">
        <v>27389486300</v>
      </c>
      <c r="T128" s="95">
        <v>0.42897308660111499</v>
      </c>
    </row>
    <row r="129" spans="12:20">
      <c r="L129" s="36">
        <v>43</v>
      </c>
      <c r="M129" s="52" t="s">
        <v>10</v>
      </c>
      <c r="N129" s="134">
        <v>906753</v>
      </c>
      <c r="O129" s="134">
        <v>15030</v>
      </c>
      <c r="P129" s="250">
        <v>1.6575627541348083E-2</v>
      </c>
      <c r="Q129" s="134">
        <v>31663846200</v>
      </c>
      <c r="R129" s="134">
        <v>13957531750</v>
      </c>
      <c r="S129" s="134">
        <v>17706314450</v>
      </c>
      <c r="T129" s="95">
        <v>0.44080342172708004</v>
      </c>
    </row>
    <row r="130" spans="12:20">
      <c r="L130" s="36">
        <v>44</v>
      </c>
      <c r="M130" s="52" t="s">
        <v>22</v>
      </c>
      <c r="N130" s="134">
        <v>1031213</v>
      </c>
      <c r="O130" s="134">
        <v>13238</v>
      </c>
      <c r="P130" s="250">
        <v>1.2837309071937612E-2</v>
      </c>
      <c r="Q130" s="134">
        <v>32406730220</v>
      </c>
      <c r="R130" s="134">
        <v>12973979770</v>
      </c>
      <c r="S130" s="134">
        <v>19432750450</v>
      </c>
      <c r="T130" s="95">
        <v>0.40034831289437012</v>
      </c>
    </row>
    <row r="131" spans="12:20">
      <c r="L131" s="36">
        <v>45</v>
      </c>
      <c r="M131" s="52" t="s">
        <v>48</v>
      </c>
      <c r="N131" s="134">
        <v>347825</v>
      </c>
      <c r="O131" s="134">
        <v>5624</v>
      </c>
      <c r="P131" s="250">
        <v>1.6169050528282901E-2</v>
      </c>
      <c r="Q131" s="134">
        <v>12633081070</v>
      </c>
      <c r="R131" s="134">
        <v>5181971810</v>
      </c>
      <c r="S131" s="134">
        <v>7451109260</v>
      </c>
      <c r="T131" s="95">
        <v>0.41019065588882508</v>
      </c>
    </row>
    <row r="132" spans="12:20">
      <c r="L132" s="36">
        <v>46</v>
      </c>
      <c r="M132" s="52" t="s">
        <v>26</v>
      </c>
      <c r="N132" s="134">
        <v>396965</v>
      </c>
      <c r="O132" s="134">
        <v>6919</v>
      </c>
      <c r="P132" s="250">
        <v>1.7429748214578111E-2</v>
      </c>
      <c r="Q132" s="134">
        <v>14765466470</v>
      </c>
      <c r="R132" s="134">
        <v>6339101520</v>
      </c>
      <c r="S132" s="134">
        <v>8426364950</v>
      </c>
      <c r="T132" s="95">
        <v>0.42931942129153744</v>
      </c>
    </row>
    <row r="133" spans="12:20">
      <c r="L133" s="36">
        <v>47</v>
      </c>
      <c r="M133" s="52" t="s">
        <v>16</v>
      </c>
      <c r="N133" s="134">
        <v>893134</v>
      </c>
      <c r="O133" s="134">
        <v>13265</v>
      </c>
      <c r="P133" s="250">
        <v>1.4852194631488668E-2</v>
      </c>
      <c r="Q133" s="134">
        <v>29670082300</v>
      </c>
      <c r="R133" s="134">
        <v>12706465190</v>
      </c>
      <c r="S133" s="134">
        <v>16963617110</v>
      </c>
      <c r="T133" s="95">
        <v>0.42825850840326113</v>
      </c>
    </row>
    <row r="134" spans="12:20">
      <c r="L134" s="36">
        <v>48</v>
      </c>
      <c r="M134" s="52" t="s">
        <v>27</v>
      </c>
      <c r="N134" s="134">
        <v>503991</v>
      </c>
      <c r="O134" s="134">
        <v>7051</v>
      </c>
      <c r="P134" s="250">
        <v>1.3990329192386372E-2</v>
      </c>
      <c r="Q134" s="134">
        <v>16168377600</v>
      </c>
      <c r="R134" s="134">
        <v>6377908790</v>
      </c>
      <c r="S134" s="134">
        <v>9790468810</v>
      </c>
      <c r="T134" s="95">
        <v>0.39446807513946236</v>
      </c>
    </row>
    <row r="135" spans="12:20">
      <c r="L135" s="36">
        <v>49</v>
      </c>
      <c r="M135" s="52" t="s">
        <v>28</v>
      </c>
      <c r="N135" s="134">
        <v>519289</v>
      </c>
      <c r="O135" s="134">
        <v>6763</v>
      </c>
      <c r="P135" s="250">
        <v>1.3023576467053991E-2</v>
      </c>
      <c r="Q135" s="134">
        <v>15668275940</v>
      </c>
      <c r="R135" s="134">
        <v>6289030460</v>
      </c>
      <c r="S135" s="134">
        <v>9379245480</v>
      </c>
      <c r="T135" s="95">
        <v>0.40138624594583189</v>
      </c>
    </row>
    <row r="136" spans="12:20">
      <c r="L136" s="36">
        <v>50</v>
      </c>
      <c r="M136" s="52" t="s">
        <v>17</v>
      </c>
      <c r="N136" s="134">
        <v>384551</v>
      </c>
      <c r="O136" s="134">
        <v>6534</v>
      </c>
      <c r="P136" s="250">
        <v>1.6991244334301561E-2</v>
      </c>
      <c r="Q136" s="134">
        <v>14293970870</v>
      </c>
      <c r="R136" s="134">
        <v>6280156530</v>
      </c>
      <c r="S136" s="134">
        <v>8013814340</v>
      </c>
      <c r="T136" s="95">
        <v>0.43935702591787917</v>
      </c>
    </row>
    <row r="137" spans="12:20">
      <c r="L137" s="36">
        <v>51</v>
      </c>
      <c r="M137" s="52" t="s">
        <v>49</v>
      </c>
      <c r="N137" s="134">
        <v>538823</v>
      </c>
      <c r="O137" s="134">
        <v>9962</v>
      </c>
      <c r="P137" s="250">
        <v>1.8488446113102075E-2</v>
      </c>
      <c r="Q137" s="134">
        <v>20860508240</v>
      </c>
      <c r="R137" s="134">
        <v>9388681780</v>
      </c>
      <c r="S137" s="134">
        <v>11471826460</v>
      </c>
      <c r="T137" s="95">
        <v>0.45006965659624792</v>
      </c>
    </row>
    <row r="138" spans="12:20">
      <c r="L138" s="36">
        <v>52</v>
      </c>
      <c r="M138" s="52" t="s">
        <v>5</v>
      </c>
      <c r="N138" s="134">
        <v>481871</v>
      </c>
      <c r="O138" s="134">
        <v>7233</v>
      </c>
      <c r="P138" s="250">
        <v>1.5010241330148525E-2</v>
      </c>
      <c r="Q138" s="134">
        <v>15418120100</v>
      </c>
      <c r="R138" s="134">
        <v>6901172440</v>
      </c>
      <c r="S138" s="134">
        <v>8516947660</v>
      </c>
      <c r="T138" s="95">
        <v>0.44760141931959657</v>
      </c>
    </row>
    <row r="139" spans="12:20">
      <c r="L139" s="36">
        <v>53</v>
      </c>
      <c r="M139" s="52" t="s">
        <v>23</v>
      </c>
      <c r="N139" s="134">
        <v>297838</v>
      </c>
      <c r="O139" s="134">
        <v>3372</v>
      </c>
      <c r="P139" s="250">
        <v>1.1321590931983158E-2</v>
      </c>
      <c r="Q139" s="134">
        <v>8492734010</v>
      </c>
      <c r="R139" s="134">
        <v>3242642590</v>
      </c>
      <c r="S139" s="134">
        <v>5250091420</v>
      </c>
      <c r="T139" s="95">
        <v>0.3818137464545413</v>
      </c>
    </row>
    <row r="140" spans="12:20">
      <c r="L140" s="36">
        <v>54</v>
      </c>
      <c r="M140" s="52" t="s">
        <v>29</v>
      </c>
      <c r="N140" s="134">
        <v>447803</v>
      </c>
      <c r="O140" s="134">
        <v>6865</v>
      </c>
      <c r="P140" s="250">
        <v>1.5330401984801352E-2</v>
      </c>
      <c r="Q140" s="134">
        <v>14724774300</v>
      </c>
      <c r="R140" s="134">
        <v>6339890740</v>
      </c>
      <c r="S140" s="134">
        <v>8384883560</v>
      </c>
      <c r="T140" s="95">
        <v>0.43055945108781735</v>
      </c>
    </row>
    <row r="141" spans="12:20">
      <c r="L141" s="36">
        <v>55</v>
      </c>
      <c r="M141" s="52" t="s">
        <v>18</v>
      </c>
      <c r="N141" s="134">
        <v>460796</v>
      </c>
      <c r="O141" s="134">
        <v>7101</v>
      </c>
      <c r="P141" s="250">
        <v>1.5410290019878644E-2</v>
      </c>
      <c r="Q141" s="134">
        <v>15764878810</v>
      </c>
      <c r="R141" s="134">
        <v>6653324250</v>
      </c>
      <c r="S141" s="134">
        <v>9111554560</v>
      </c>
      <c r="T141" s="95">
        <v>0.42203459539312499</v>
      </c>
    </row>
    <row r="142" spans="12:20">
      <c r="L142" s="36">
        <v>56</v>
      </c>
      <c r="M142" s="52" t="s">
        <v>11</v>
      </c>
      <c r="N142" s="134">
        <v>286759</v>
      </c>
      <c r="O142" s="134">
        <v>4313</v>
      </c>
      <c r="P142" s="250">
        <v>1.5040504395677206E-2</v>
      </c>
      <c r="Q142" s="134">
        <v>9524929780</v>
      </c>
      <c r="R142" s="134">
        <v>4025113460</v>
      </c>
      <c r="S142" s="134">
        <v>5499816320</v>
      </c>
      <c r="T142" s="95">
        <v>0.42258720567701658</v>
      </c>
    </row>
    <row r="143" spans="12:20">
      <c r="L143" s="36">
        <v>57</v>
      </c>
      <c r="M143" s="52" t="s">
        <v>50</v>
      </c>
      <c r="N143" s="134">
        <v>220015</v>
      </c>
      <c r="O143" s="134">
        <v>3881</v>
      </c>
      <c r="P143" s="250">
        <v>1.7639706383655661E-2</v>
      </c>
      <c r="Q143" s="134">
        <v>7897463490</v>
      </c>
      <c r="R143" s="134">
        <v>3476590290</v>
      </c>
      <c r="S143" s="134">
        <v>4420873200</v>
      </c>
      <c r="T143" s="95">
        <v>0.44021606360094739</v>
      </c>
    </row>
    <row r="144" spans="12:20">
      <c r="L144" s="36">
        <v>58</v>
      </c>
      <c r="M144" s="52" t="s">
        <v>30</v>
      </c>
      <c r="N144" s="134">
        <v>253887</v>
      </c>
      <c r="O144" s="134">
        <v>3461</v>
      </c>
      <c r="P144" s="250">
        <v>1.363204890364611E-2</v>
      </c>
      <c r="Q144" s="134">
        <v>8136636030</v>
      </c>
      <c r="R144" s="134">
        <v>3264403860</v>
      </c>
      <c r="S144" s="134">
        <v>4872232170</v>
      </c>
      <c r="T144" s="95">
        <v>0.40119821606423756</v>
      </c>
    </row>
    <row r="145" spans="12:20">
      <c r="L145" s="36">
        <v>59</v>
      </c>
      <c r="M145" s="52" t="s">
        <v>24</v>
      </c>
      <c r="N145" s="134">
        <v>1811142</v>
      </c>
      <c r="O145" s="134">
        <v>28329</v>
      </c>
      <c r="P145" s="250">
        <v>1.5641512371752188E-2</v>
      </c>
      <c r="Q145" s="134">
        <v>61620134730</v>
      </c>
      <c r="R145" s="134">
        <v>26733085780</v>
      </c>
      <c r="S145" s="134">
        <v>34887048950</v>
      </c>
      <c r="T145" s="95">
        <v>0.43383686025900386</v>
      </c>
    </row>
    <row r="146" spans="12:20">
      <c r="L146" s="36">
        <v>60</v>
      </c>
      <c r="M146" s="52" t="s">
        <v>51</v>
      </c>
      <c r="N146" s="134">
        <v>210416</v>
      </c>
      <c r="O146" s="134">
        <v>3977</v>
      </c>
      <c r="P146" s="250">
        <v>1.8900653942665956E-2</v>
      </c>
      <c r="Q146" s="134">
        <v>8242685020</v>
      </c>
      <c r="R146" s="134">
        <v>3560087410</v>
      </c>
      <c r="S146" s="134">
        <v>4682597610</v>
      </c>
      <c r="T146" s="95">
        <v>0.43190870467109027</v>
      </c>
    </row>
    <row r="147" spans="12:20">
      <c r="L147" s="36">
        <v>61</v>
      </c>
      <c r="M147" s="52" t="s">
        <v>19</v>
      </c>
      <c r="N147" s="134">
        <v>199140</v>
      </c>
      <c r="O147" s="134">
        <v>3296</v>
      </c>
      <c r="P147" s="250">
        <v>1.6551170031133877E-2</v>
      </c>
      <c r="Q147" s="134">
        <v>7107336380</v>
      </c>
      <c r="R147" s="134">
        <v>3143650620</v>
      </c>
      <c r="S147" s="134">
        <v>3963685760</v>
      </c>
      <c r="T147" s="95">
        <v>0.44231065647127848</v>
      </c>
    </row>
    <row r="148" spans="12:20">
      <c r="L148" s="36">
        <v>62</v>
      </c>
      <c r="M148" s="52" t="s">
        <v>20</v>
      </c>
      <c r="N148" s="134">
        <v>292752</v>
      </c>
      <c r="O148" s="134">
        <v>4185</v>
      </c>
      <c r="P148" s="250">
        <v>1.4295376291195278E-2</v>
      </c>
      <c r="Q148" s="134">
        <v>9319311950</v>
      </c>
      <c r="R148" s="134">
        <v>3998310900</v>
      </c>
      <c r="S148" s="134">
        <v>5321001050</v>
      </c>
      <c r="T148" s="95">
        <v>0.42903498900474085</v>
      </c>
    </row>
    <row r="149" spans="12:20">
      <c r="L149" s="36">
        <v>63</v>
      </c>
      <c r="M149" s="52" t="s">
        <v>31</v>
      </c>
      <c r="N149" s="134">
        <v>196198</v>
      </c>
      <c r="O149" s="134">
        <v>3489</v>
      </c>
      <c r="P149" s="250">
        <v>1.7783055892516744E-2</v>
      </c>
      <c r="Q149" s="134">
        <v>7422836520</v>
      </c>
      <c r="R149" s="134">
        <v>3209074300</v>
      </c>
      <c r="S149" s="134">
        <v>4213762220</v>
      </c>
      <c r="T149" s="95">
        <v>0.43232452868300542</v>
      </c>
    </row>
    <row r="150" spans="12:20">
      <c r="L150" s="36">
        <v>64</v>
      </c>
      <c r="M150" s="52" t="s">
        <v>52</v>
      </c>
      <c r="N150" s="134">
        <v>215114</v>
      </c>
      <c r="O150" s="134">
        <v>3796</v>
      </c>
      <c r="P150" s="250">
        <v>1.7646457227330624E-2</v>
      </c>
      <c r="Q150" s="134">
        <v>8317333630</v>
      </c>
      <c r="R150" s="134">
        <v>3499282440</v>
      </c>
      <c r="S150" s="134">
        <v>4818051190</v>
      </c>
      <c r="T150" s="95">
        <v>0.42072166341606765</v>
      </c>
    </row>
    <row r="151" spans="12:20">
      <c r="L151" s="36">
        <v>65</v>
      </c>
      <c r="M151" s="52" t="s">
        <v>12</v>
      </c>
      <c r="N151" s="134">
        <v>116113</v>
      </c>
      <c r="O151" s="134">
        <v>1901</v>
      </c>
      <c r="P151" s="250">
        <v>1.6371982465357024E-2</v>
      </c>
      <c r="Q151" s="134">
        <v>3760058050</v>
      </c>
      <c r="R151" s="134">
        <v>1768738440</v>
      </c>
      <c r="S151" s="134">
        <v>1991319610</v>
      </c>
      <c r="T151" s="95">
        <v>0.47040189711964686</v>
      </c>
    </row>
    <row r="152" spans="12:20">
      <c r="L152" s="36">
        <v>66</v>
      </c>
      <c r="M152" s="52" t="s">
        <v>6</v>
      </c>
      <c r="N152" s="134">
        <v>111886</v>
      </c>
      <c r="O152" s="134">
        <v>1551</v>
      </c>
      <c r="P152" s="250">
        <v>1.3862324151368358E-2</v>
      </c>
      <c r="Q152" s="134">
        <v>3417380190</v>
      </c>
      <c r="R152" s="134">
        <v>1547490250</v>
      </c>
      <c r="S152" s="134">
        <v>1869889940</v>
      </c>
      <c r="T152" s="95">
        <v>0.45282940848322761</v>
      </c>
    </row>
    <row r="153" spans="12:20">
      <c r="L153" s="36">
        <v>67</v>
      </c>
      <c r="M153" s="52" t="s">
        <v>7</v>
      </c>
      <c r="N153" s="134">
        <v>40061</v>
      </c>
      <c r="O153" s="134">
        <v>1074</v>
      </c>
      <c r="P153" s="250">
        <v>2.6809116097950624E-2</v>
      </c>
      <c r="Q153" s="134">
        <v>1926286150</v>
      </c>
      <c r="R153" s="134">
        <v>973900650</v>
      </c>
      <c r="S153" s="134">
        <v>952385500</v>
      </c>
      <c r="T153" s="95">
        <v>0.50558461939831734</v>
      </c>
    </row>
    <row r="154" spans="12:20">
      <c r="L154" s="36">
        <v>68</v>
      </c>
      <c r="M154" s="52" t="s">
        <v>53</v>
      </c>
      <c r="N154" s="134">
        <v>68400</v>
      </c>
      <c r="O154" s="134">
        <v>1189</v>
      </c>
      <c r="P154" s="250">
        <v>1.7383040935672514E-2</v>
      </c>
      <c r="Q154" s="134">
        <v>2487902660</v>
      </c>
      <c r="R154" s="134">
        <v>1086644500</v>
      </c>
      <c r="S154" s="134">
        <v>1401258160</v>
      </c>
      <c r="T154" s="95">
        <v>0.4367713084080227</v>
      </c>
    </row>
    <row r="155" spans="12:20">
      <c r="L155" s="36">
        <v>69</v>
      </c>
      <c r="M155" s="52" t="s">
        <v>54</v>
      </c>
      <c r="N155" s="134">
        <v>158875</v>
      </c>
      <c r="O155" s="134">
        <v>2560</v>
      </c>
      <c r="P155" s="250">
        <v>1.6113296616837136E-2</v>
      </c>
      <c r="Q155" s="134">
        <v>5445826040</v>
      </c>
      <c r="R155" s="134">
        <v>2442005560</v>
      </c>
      <c r="S155" s="134">
        <v>3003820480</v>
      </c>
      <c r="T155" s="95">
        <v>0.44841784185967132</v>
      </c>
    </row>
    <row r="156" spans="12:20">
      <c r="L156" s="36">
        <v>70</v>
      </c>
      <c r="M156" s="52" t="s">
        <v>55</v>
      </c>
      <c r="N156" s="134">
        <v>28689</v>
      </c>
      <c r="O156" s="134">
        <v>482</v>
      </c>
      <c r="P156" s="250">
        <v>1.6800864442817805E-2</v>
      </c>
      <c r="Q156" s="134">
        <v>1028288750</v>
      </c>
      <c r="R156" s="134">
        <v>437316410</v>
      </c>
      <c r="S156" s="134">
        <v>590972340</v>
      </c>
      <c r="T156" s="95">
        <v>0.42528561165334156</v>
      </c>
    </row>
    <row r="157" spans="12:20">
      <c r="L157" s="36">
        <v>71</v>
      </c>
      <c r="M157" s="52" t="s">
        <v>56</v>
      </c>
      <c r="N157" s="134">
        <v>83222</v>
      </c>
      <c r="O157" s="134">
        <v>1723</v>
      </c>
      <c r="P157" s="250">
        <v>2.0703660089880081E-2</v>
      </c>
      <c r="Q157" s="134">
        <v>3250475240</v>
      </c>
      <c r="R157" s="134">
        <v>1509139100</v>
      </c>
      <c r="S157" s="134">
        <v>1741336140</v>
      </c>
      <c r="T157" s="95">
        <v>0.46428260133432059</v>
      </c>
    </row>
    <row r="158" spans="12:20">
      <c r="L158" s="36">
        <v>72</v>
      </c>
      <c r="M158" s="52" t="s">
        <v>32</v>
      </c>
      <c r="N158" s="134">
        <v>42950</v>
      </c>
      <c r="O158" s="134">
        <v>740</v>
      </c>
      <c r="P158" s="250">
        <v>1.7229336437718276E-2</v>
      </c>
      <c r="Q158" s="134">
        <v>1589838580</v>
      </c>
      <c r="R158" s="134">
        <v>698399800</v>
      </c>
      <c r="S158" s="134">
        <v>891438780</v>
      </c>
      <c r="T158" s="95">
        <v>0.43928975481271815</v>
      </c>
    </row>
    <row r="159" spans="12:20">
      <c r="L159" s="36">
        <v>73</v>
      </c>
      <c r="M159" s="52" t="s">
        <v>33</v>
      </c>
      <c r="N159" s="134">
        <v>61918</v>
      </c>
      <c r="O159" s="134">
        <v>903</v>
      </c>
      <c r="P159" s="250">
        <v>1.4583804386446591E-2</v>
      </c>
      <c r="Q159" s="134">
        <v>2113954100</v>
      </c>
      <c r="R159" s="134">
        <v>851213860</v>
      </c>
      <c r="S159" s="134">
        <v>1262740240</v>
      </c>
      <c r="T159" s="95">
        <v>0.40266430571978834</v>
      </c>
    </row>
    <row r="160" spans="12:20">
      <c r="L160" s="36">
        <v>74</v>
      </c>
      <c r="M160" s="52" t="s">
        <v>230</v>
      </c>
      <c r="N160" s="134">
        <v>26277</v>
      </c>
      <c r="O160" s="134">
        <v>566</v>
      </c>
      <c r="P160" s="250">
        <v>2.1539749590896981E-2</v>
      </c>
      <c r="Q160" s="134">
        <v>1098003690</v>
      </c>
      <c r="R160" s="134">
        <v>489920020</v>
      </c>
      <c r="S160" s="134">
        <v>608083670</v>
      </c>
      <c r="T160" s="95">
        <v>0.44619159704281142</v>
      </c>
    </row>
    <row r="161" spans="12:20">
      <c r="L161" s="338" t="s">
        <v>0</v>
      </c>
      <c r="M161" s="338"/>
      <c r="N161" s="291">
        <v>31732885</v>
      </c>
      <c r="O161" s="134">
        <v>498928</v>
      </c>
      <c r="P161" s="250">
        <v>1.5722743141696697E-2</v>
      </c>
      <c r="Q161" s="134">
        <v>1085392135210</v>
      </c>
      <c r="R161" s="134">
        <v>467159906120</v>
      </c>
      <c r="S161" s="134">
        <v>618232229090</v>
      </c>
      <c r="T161" s="95">
        <v>0.43040657009147631</v>
      </c>
    </row>
  </sheetData>
  <mergeCells count="22">
    <mergeCell ref="L161:M161"/>
    <mergeCell ref="F4:F5"/>
    <mergeCell ref="G4:G5"/>
    <mergeCell ref="J4:J5"/>
    <mergeCell ref="B80:C80"/>
    <mergeCell ref="B3:B5"/>
    <mergeCell ref="C3:C5"/>
    <mergeCell ref="D4:D5"/>
    <mergeCell ref="E4:E5"/>
    <mergeCell ref="W4:Y4"/>
    <mergeCell ref="Z4:AB4"/>
    <mergeCell ref="L84:L86"/>
    <mergeCell ref="M84:M86"/>
    <mergeCell ref="N85:N86"/>
    <mergeCell ref="O85:O86"/>
    <mergeCell ref="P85:P86"/>
    <mergeCell ref="Q85:Q86"/>
    <mergeCell ref="T85:T86"/>
    <mergeCell ref="M5:N5"/>
    <mergeCell ref="O5:P5"/>
    <mergeCell ref="L4:Q4"/>
    <mergeCell ref="R4:U4"/>
  </mergeCells>
  <phoneticPr fontId="4"/>
  <pageMargins left="0.51181102362204722" right="0.39370078740157483" top="0.74803149606299213" bottom="0.74803149606299213" header="0.31496062992125984" footer="0.31496062992125984"/>
  <pageSetup paperSize="9" scale="75" fitToHeight="0" orientation="portrait" r:id="rId1"/>
  <headerFooter>
    <oddHeader>&amp;R&amp;"ＭＳ 明朝,標準"&amp;12 2-2.高額レセプトの件数及び医療費</oddHeader>
  </headerFooter>
  <rowBreaks count="1" manualBreakCount="1">
    <brk id="52" max="9" man="1"/>
  </rowBreaks>
  <ignoredErrors>
    <ignoredError sqref="F6 O6:O79 F31" formula="1"/>
    <ignoredError sqref="M6:M79 S6:S79" emptyCellReference="1"/>
    <ignoredError sqref="D31:E31 G31:H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43</vt:i4>
      </vt:variant>
    </vt:vector>
  </HeadingPairs>
  <TitlesOfParts>
    <vt:vector size="78" baseType="lpstr">
      <vt:lpstr>件数及び割合</vt:lpstr>
      <vt:lpstr>年齢階層別_件数及び割合</vt:lpstr>
      <vt:lpstr>男女別_件数及び割合</vt:lpstr>
      <vt:lpstr>地区別_件数及び割合</vt:lpstr>
      <vt:lpstr>地区別_高額レセ件数割合グラフ</vt:lpstr>
      <vt:lpstr>地区別_高額レセ件数割合MAP</vt:lpstr>
      <vt:lpstr>地区別_高額レセ医療費割合グラフ</vt:lpstr>
      <vt:lpstr>地区別_高額レセ医療費割合MAP</vt:lpstr>
      <vt:lpstr>市区町村別_件数及び割合</vt:lpstr>
      <vt:lpstr>市区町村別_高額レセ件数割合グラフ</vt:lpstr>
      <vt:lpstr>市区町村別_高額レセ件数割合MAP</vt:lpstr>
      <vt:lpstr>市区町村別_高額レセ医療費割合グラフ</vt:lpstr>
      <vt:lpstr>市区町村別_高額レセ医療費割合MAP</vt:lpstr>
      <vt:lpstr>年齢階層別_医療費</vt:lpstr>
      <vt:lpstr>男女別_医療費</vt:lpstr>
      <vt:lpstr>地区別_医療費</vt:lpstr>
      <vt:lpstr>市区町村別_医療費</vt:lpstr>
      <vt:lpstr>年齢階層別_患者数</vt:lpstr>
      <vt:lpstr>男女別_患者数</vt:lpstr>
      <vt:lpstr>地区別_患者数</vt:lpstr>
      <vt:lpstr>市区町村別_患者数</vt:lpstr>
      <vt:lpstr>年齢階層別_レセプト件数</vt:lpstr>
      <vt:lpstr>男女別_レセプト件数</vt:lpstr>
      <vt:lpstr>地区別_レセプト件数</vt:lpstr>
      <vt:lpstr>市区町村別_レセプト件数</vt:lpstr>
      <vt:lpstr>高額レセ疾病傾向(患者一人当たり医療費順)</vt:lpstr>
      <vt:lpstr>地区別_高額レセ疾病傾向(患者一人当たり医療費順)</vt:lpstr>
      <vt:lpstr>市区町村別_高額レセ疾病傾向(患者一人当たり医療費順)</vt:lpstr>
      <vt:lpstr>高額レセ疾病傾向(患者数順)</vt:lpstr>
      <vt:lpstr>地区別_高額レセ疾病傾向(患者数順)</vt:lpstr>
      <vt:lpstr>市区町村別_高額レセ疾病傾向(患者数順)</vt:lpstr>
      <vt:lpstr>地区別_高額レセ疾病傾向(一人当たり医療費順)(地区基準)</vt:lpstr>
      <vt:lpstr>市区町村別_高額レセ疾病傾向(一人当たり医療費順)(市区町村)</vt:lpstr>
      <vt:lpstr>地区別_高額レセ疾病傾向(患者数順)(地区基準)</vt:lpstr>
      <vt:lpstr>市区町村別_高額レセ疾病傾向(患者数順)(市区町村基準)</vt:lpstr>
      <vt:lpstr>件数及び割合!Print_Area</vt:lpstr>
      <vt:lpstr>'高額レセ疾病傾向(患者一人当たり医療費順)'!Print_Area</vt:lpstr>
      <vt:lpstr>'高額レセ疾病傾向(患者数順)'!Print_Area</vt:lpstr>
      <vt:lpstr>市区町村別_患者数!Print_Area</vt:lpstr>
      <vt:lpstr>市区町村別_件数及び割合!Print_Area</vt:lpstr>
      <vt:lpstr>市区町村別_高額レセ医療費割合MAP!Print_Area</vt:lpstr>
      <vt:lpstr>市区町村別_高額レセ医療費割合グラフ!Print_Area</vt:lpstr>
      <vt:lpstr>市区町村別_高額レセ件数割合MAP!Print_Area</vt:lpstr>
      <vt:lpstr>市区町村別_高額レセ件数割合グラフ!Print_Area</vt:lpstr>
      <vt:lpstr>'市区町村別_高額レセ疾病傾向(一人当たり医療費順)(市区町村)'!Print_Area</vt:lpstr>
      <vt:lpstr>'市区町村別_高額レセ疾病傾向(患者一人当たり医療費順)'!Print_Area</vt:lpstr>
      <vt:lpstr>'市区町村別_高額レセ疾病傾向(患者数順)'!Print_Area</vt:lpstr>
      <vt:lpstr>'市区町村別_高額レセ疾病傾向(患者数順)(市区町村基準)'!Print_Area</vt:lpstr>
      <vt:lpstr>男女別_レセプト件数!Print_Area</vt:lpstr>
      <vt:lpstr>男女別_医療費!Print_Area</vt:lpstr>
      <vt:lpstr>男女別_患者数!Print_Area</vt:lpstr>
      <vt:lpstr>男女別_件数及び割合!Print_Area</vt:lpstr>
      <vt:lpstr>地区別_患者数!Print_Area</vt:lpstr>
      <vt:lpstr>地区別_件数及び割合!Print_Area</vt:lpstr>
      <vt:lpstr>地区別_高額レセ医療費割合MAP!Print_Area</vt:lpstr>
      <vt:lpstr>地区別_高額レセ医療費割合グラフ!Print_Area</vt:lpstr>
      <vt:lpstr>地区別_高額レセ件数割合MAP!Print_Area</vt:lpstr>
      <vt:lpstr>地区別_高額レセ件数割合グラフ!Print_Area</vt:lpstr>
      <vt:lpstr>'地区別_高額レセ疾病傾向(一人当たり医療費順)(地区基準)'!Print_Area</vt:lpstr>
      <vt:lpstr>'地区別_高額レセ疾病傾向(患者一人当たり医療費順)'!Print_Area</vt:lpstr>
      <vt:lpstr>'地区別_高額レセ疾病傾向(患者数順)'!Print_Area</vt:lpstr>
      <vt:lpstr>'地区別_高額レセ疾病傾向(患者数順)(地区基準)'!Print_Area</vt:lpstr>
      <vt:lpstr>年齢階層別_レセプト件数!Print_Area</vt:lpstr>
      <vt:lpstr>年齢階層別_医療費!Print_Area</vt:lpstr>
      <vt:lpstr>年齢階層別_患者数!Print_Area</vt:lpstr>
      <vt:lpstr>年齢階層別_件数及び割合!Print_Area</vt:lpstr>
      <vt:lpstr>'高額レセ疾病傾向(患者数順)'!Print_Titles</vt:lpstr>
      <vt:lpstr>市区町村別_患者数!Print_Titles</vt:lpstr>
      <vt:lpstr>市区町村別_件数及び割合!Print_Titles</vt:lpstr>
      <vt:lpstr>'市区町村別_高額レセ疾病傾向(一人当たり医療費順)(市区町村)'!Print_Titles</vt:lpstr>
      <vt:lpstr>'市区町村別_高額レセ疾病傾向(患者一人当たり医療費順)'!Print_Titles</vt:lpstr>
      <vt:lpstr>'市区町村別_高額レセ疾病傾向(患者数順)'!Print_Titles</vt:lpstr>
      <vt:lpstr>'市区町村別_高額レセ疾病傾向(患者数順)(市区町村基準)'!Print_Titles</vt:lpstr>
      <vt:lpstr>地区別_患者数!Print_Titles</vt:lpstr>
      <vt:lpstr>'地区別_高額レセ疾病傾向(一人当たり医療費順)(地区基準)'!Print_Titles</vt:lpstr>
      <vt:lpstr>'地区別_高額レセ疾病傾向(患者一人当たり医療費順)'!Print_Titles</vt:lpstr>
      <vt:lpstr>'地区別_高額レセ疾病傾向(患者数順)'!Print_Titles</vt:lpstr>
      <vt:lpstr>'地区別_高額レセ疾病傾向(患者数順)(地区基準)'!Print_Titles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lastModifiedBy>
  <cp:revision/>
  <cp:lastPrinted>2022-09-30T01:19:27Z</cp:lastPrinted>
  <dcterms:created xsi:type="dcterms:W3CDTF">2019-12-18T02:50:02Z</dcterms:created>
  <dcterms:modified xsi:type="dcterms:W3CDTF">2022-09-30T07:40:49Z</dcterms:modified>
  <cp:category/>
  <cp:contentStatus/>
  <dc:language/>
  <cp:version/>
</cp:coreProperties>
</file>